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C:\Users\KerstinGudian\Downloads\"/>
    </mc:Choice>
  </mc:AlternateContent>
  <xr:revisionPtr revIDLastSave="0" documentId="8_{E10E26A3-B9FF-46E3-86F7-45C0A538FA8E}" xr6:coauthVersionLast="47" xr6:coauthVersionMax="47" xr10:uidLastSave="{00000000-0000-0000-0000-000000000000}"/>
  <bookViews>
    <workbookView xWindow="15200" yWindow="310" windowWidth="27410" windowHeight="20670" xr2:uid="{00000000-000D-0000-FFFF-FFFF00000000}"/>
  </bookViews>
  <sheets>
    <sheet name="Maßnahmen-Liste" sheetId="1" r:id="rId1"/>
    <sheet name="Systemische Optimierung" sheetId="2" r:id="rId2"/>
    <sheet name="1zu1 Austausch mit Output" sheetId="5" r:id="rId3"/>
    <sheet name="Prozessoptimierung" sheetId="7" r:id="rId4"/>
    <sheet name="Validierungs-Checkliste 1" sheetId="12" r:id="rId5"/>
    <sheet name="Validierungs-Checkliste 2" sheetId="13" r:id="rId6"/>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9" i="7" l="1"/>
  <c r="C118" i="7"/>
  <c r="C117" i="7"/>
  <c r="R116" i="7"/>
  <c r="P116" i="7"/>
  <c r="R111" i="7"/>
  <c r="Q111" i="7"/>
  <c r="P111" i="7"/>
  <c r="O111" i="7"/>
  <c r="N111" i="7"/>
  <c r="M111" i="7"/>
  <c r="L111" i="7"/>
  <c r="K111" i="7"/>
  <c r="J111" i="7"/>
  <c r="I111" i="7"/>
  <c r="H111" i="7"/>
  <c r="G111" i="7"/>
  <c r="F111" i="7"/>
  <c r="E111" i="7"/>
  <c r="D111" i="7"/>
  <c r="B106" i="7"/>
  <c r="C108" i="7" s="1"/>
  <c r="B104" i="7"/>
  <c r="D116" i="7" s="1"/>
  <c r="B103" i="7"/>
  <c r="B101" i="7"/>
  <c r="C95" i="7"/>
  <c r="C96" i="7" s="1"/>
  <c r="H94" i="7"/>
  <c r="G94" i="7"/>
  <c r="F94" i="7"/>
  <c r="E94" i="7"/>
  <c r="H89" i="7"/>
  <c r="G89" i="7"/>
  <c r="F89" i="7"/>
  <c r="E89" i="7"/>
  <c r="D89" i="7"/>
  <c r="B84" i="7"/>
  <c r="G86" i="7" s="1"/>
  <c r="G93" i="7" s="1"/>
  <c r="G95" i="7" s="1"/>
  <c r="G96" i="7" s="1"/>
  <c r="B82" i="7"/>
  <c r="D94" i="7" s="1"/>
  <c r="B81" i="7"/>
  <c r="B79" i="7"/>
  <c r="C73" i="7"/>
  <c r="C74" i="7" s="1"/>
  <c r="J72" i="7"/>
  <c r="H72" i="7"/>
  <c r="G72" i="7"/>
  <c r="D71" i="7"/>
  <c r="M67" i="7"/>
  <c r="M71" i="7" s="1"/>
  <c r="L67" i="7"/>
  <c r="K67" i="7"/>
  <c r="J67" i="7"/>
  <c r="I67" i="7"/>
  <c r="H67" i="7"/>
  <c r="G67" i="7"/>
  <c r="F67" i="7"/>
  <c r="E67" i="7"/>
  <c r="D67" i="7"/>
  <c r="M64" i="7"/>
  <c r="I64" i="7"/>
  <c r="I71" i="7" s="1"/>
  <c r="H64" i="7"/>
  <c r="H71" i="7" s="1"/>
  <c r="H73" i="7" s="1"/>
  <c r="H74" i="7" s="1"/>
  <c r="G64" i="7"/>
  <c r="G71" i="7" s="1"/>
  <c r="G73" i="7" s="1"/>
  <c r="G74" i="7" s="1"/>
  <c r="F64" i="7"/>
  <c r="E64" i="7"/>
  <c r="E71" i="7" s="1"/>
  <c r="D64" i="7"/>
  <c r="C64" i="7"/>
  <c r="B62" i="7"/>
  <c r="B60" i="7"/>
  <c r="B59" i="7"/>
  <c r="B57" i="7"/>
  <c r="C51" i="7"/>
  <c r="B51" i="7"/>
  <c r="D43" i="7"/>
  <c r="D51" i="7" s="1"/>
  <c r="C43" i="7"/>
  <c r="B43" i="7"/>
  <c r="B26" i="7"/>
  <c r="B24" i="7"/>
  <c r="B22" i="7"/>
  <c r="B20" i="7"/>
  <c r="C126" i="5"/>
  <c r="N125" i="5"/>
  <c r="N126" i="5" s="1"/>
  <c r="R121" i="5"/>
  <c r="Q121" i="5"/>
  <c r="P121" i="5"/>
  <c r="O121" i="5"/>
  <c r="N121" i="5"/>
  <c r="M121" i="5"/>
  <c r="M125" i="5" s="1"/>
  <c r="M126" i="5" s="1"/>
  <c r="L121" i="5"/>
  <c r="K121" i="5"/>
  <c r="J121" i="5"/>
  <c r="I121" i="5"/>
  <c r="H121" i="5"/>
  <c r="G121" i="5"/>
  <c r="F121" i="5"/>
  <c r="E121" i="5"/>
  <c r="E125" i="5" s="1"/>
  <c r="E126" i="5" s="1"/>
  <c r="D121" i="5"/>
  <c r="P118" i="5"/>
  <c r="N118" i="5"/>
  <c r="M118" i="5"/>
  <c r="I118" i="5"/>
  <c r="H118" i="5"/>
  <c r="H125" i="5" s="1"/>
  <c r="H126" i="5" s="1"/>
  <c r="G118" i="5"/>
  <c r="G125" i="5" s="1"/>
  <c r="G126" i="5" s="1"/>
  <c r="F118" i="5"/>
  <c r="E118" i="5"/>
  <c r="D118" i="5"/>
  <c r="C118" i="5"/>
  <c r="B116" i="5"/>
  <c r="B114" i="5"/>
  <c r="B113" i="5"/>
  <c r="H106" i="5"/>
  <c r="C105" i="5"/>
  <c r="D104" i="5"/>
  <c r="D105" i="5" s="1"/>
  <c r="D106" i="5" s="1"/>
  <c r="H100" i="5"/>
  <c r="H104" i="5" s="1"/>
  <c r="H105" i="5" s="1"/>
  <c r="G100" i="5"/>
  <c r="F100" i="5"/>
  <c r="F104" i="5" s="1"/>
  <c r="F105" i="5" s="1"/>
  <c r="F106" i="5" s="1"/>
  <c r="E100" i="5"/>
  <c r="D100" i="5"/>
  <c r="F97" i="5"/>
  <c r="D97" i="5"/>
  <c r="C97" i="5"/>
  <c r="B95" i="5"/>
  <c r="H97" i="5" s="1"/>
  <c r="B93" i="5"/>
  <c r="B92" i="5"/>
  <c r="B90" i="5"/>
  <c r="C84" i="5"/>
  <c r="J83" i="5"/>
  <c r="F83" i="5"/>
  <c r="D83" i="5"/>
  <c r="M82" i="5"/>
  <c r="G82" i="5"/>
  <c r="F82" i="5"/>
  <c r="E82" i="5"/>
  <c r="D82" i="5"/>
  <c r="M81" i="5"/>
  <c r="M84" i="5" s="1"/>
  <c r="M85" i="5" s="1"/>
  <c r="L81" i="5"/>
  <c r="L84" i="5" s="1"/>
  <c r="L85" i="5" s="1"/>
  <c r="M75" i="5"/>
  <c r="L75" i="5"/>
  <c r="K75" i="5"/>
  <c r="J75" i="5"/>
  <c r="I75" i="5"/>
  <c r="H75" i="5"/>
  <c r="G75" i="5"/>
  <c r="F75" i="5"/>
  <c r="E75" i="5"/>
  <c r="D75" i="5"/>
  <c r="M73" i="5"/>
  <c r="L73" i="5"/>
  <c r="K73" i="5"/>
  <c r="K81" i="5" s="1"/>
  <c r="K84" i="5" s="1"/>
  <c r="K85" i="5" s="1"/>
  <c r="J73" i="5"/>
  <c r="J81" i="5" s="1"/>
  <c r="I73" i="5"/>
  <c r="I81" i="5" s="1"/>
  <c r="H73" i="5"/>
  <c r="G73" i="5"/>
  <c r="F73" i="5"/>
  <c r="F81" i="5" s="1"/>
  <c r="F84" i="5" s="1"/>
  <c r="F85" i="5" s="1"/>
  <c r="E73" i="5"/>
  <c r="D73" i="5"/>
  <c r="D81" i="5" s="1"/>
  <c r="M70" i="5"/>
  <c r="L70" i="5"/>
  <c r="K70" i="5"/>
  <c r="J70" i="5"/>
  <c r="I70" i="5"/>
  <c r="H70" i="5"/>
  <c r="G70" i="5"/>
  <c r="F70" i="5"/>
  <c r="E70" i="5"/>
  <c r="D70" i="5"/>
  <c r="C70" i="5"/>
  <c r="M69" i="5"/>
  <c r="L69" i="5"/>
  <c r="L82" i="5" s="1"/>
  <c r="K69" i="5"/>
  <c r="K82" i="5" s="1"/>
  <c r="J69" i="5"/>
  <c r="J82" i="5" s="1"/>
  <c r="I69" i="5"/>
  <c r="I82" i="5" s="1"/>
  <c r="H69" i="5"/>
  <c r="H82" i="5" s="1"/>
  <c r="G69" i="5"/>
  <c r="F69" i="5"/>
  <c r="E69" i="5"/>
  <c r="D69" i="5"/>
  <c r="C69" i="5"/>
  <c r="M67" i="5"/>
  <c r="M83" i="5" s="1"/>
  <c r="K67" i="5"/>
  <c r="K83" i="5" s="1"/>
  <c r="J67" i="5"/>
  <c r="I67" i="5"/>
  <c r="I83" i="5" s="1"/>
  <c r="F67" i="5"/>
  <c r="D67" i="5"/>
  <c r="C67" i="5"/>
  <c r="B65" i="5"/>
  <c r="L67" i="5" s="1"/>
  <c r="L83" i="5" s="1"/>
  <c r="B63" i="5"/>
  <c r="B62" i="5"/>
  <c r="B54" i="5"/>
  <c r="D44" i="5"/>
  <c r="C44" i="5"/>
  <c r="C54" i="5" s="1"/>
  <c r="B44" i="5"/>
  <c r="B60" i="5" s="1"/>
  <c r="B27" i="5"/>
  <c r="B26" i="5"/>
  <c r="B24" i="5"/>
  <c r="B22" i="5"/>
  <c r="B20" i="5"/>
  <c r="C113" i="2"/>
  <c r="C114" i="2" s="1"/>
  <c r="O112" i="2"/>
  <c r="O113" i="2" s="1"/>
  <c r="O114" i="2" s="1"/>
  <c r="R108" i="2"/>
  <c r="Q108" i="2"/>
  <c r="P108" i="2"/>
  <c r="O108" i="2"/>
  <c r="N108" i="2"/>
  <c r="M108" i="2"/>
  <c r="L108" i="2"/>
  <c r="K108" i="2"/>
  <c r="J108" i="2"/>
  <c r="I108" i="2"/>
  <c r="H108" i="2"/>
  <c r="G108" i="2"/>
  <c r="F108" i="2"/>
  <c r="E108" i="2"/>
  <c r="D108" i="2"/>
  <c r="R105" i="2"/>
  <c r="Q105" i="2"/>
  <c r="P105" i="2"/>
  <c r="O105" i="2"/>
  <c r="B103" i="2"/>
  <c r="B101" i="2"/>
  <c r="B100" i="2"/>
  <c r="C92" i="2"/>
  <c r="H87" i="2"/>
  <c r="G87" i="2"/>
  <c r="F87" i="2"/>
  <c r="E87" i="2"/>
  <c r="D87" i="2"/>
  <c r="B82" i="2"/>
  <c r="H84" i="2" s="1"/>
  <c r="H91" i="2" s="1"/>
  <c r="H92" i="2" s="1"/>
  <c r="B80" i="2"/>
  <c r="B79" i="2"/>
  <c r="C72" i="2"/>
  <c r="C71" i="2"/>
  <c r="M66" i="2"/>
  <c r="L66" i="2"/>
  <c r="K66" i="2"/>
  <c r="J66" i="2"/>
  <c r="I66" i="2"/>
  <c r="H66" i="2"/>
  <c r="G66" i="2"/>
  <c r="F66" i="2"/>
  <c r="E66" i="2"/>
  <c r="D66" i="2"/>
  <c r="B61" i="2"/>
  <c r="E63" i="2" s="1"/>
  <c r="E70" i="2" s="1"/>
  <c r="E71" i="2" s="1"/>
  <c r="E72" i="2" s="1"/>
  <c r="B59" i="2"/>
  <c r="B58" i="2"/>
  <c r="B56" i="2"/>
  <c r="D50" i="2"/>
  <c r="D42" i="2"/>
  <c r="B98" i="2" s="1"/>
  <c r="C42" i="2"/>
  <c r="B42" i="2"/>
  <c r="B50" i="2" s="1"/>
  <c r="B26" i="2"/>
  <c r="B24" i="2"/>
  <c r="B22" i="2"/>
  <c r="B20" i="2"/>
  <c r="G115" i="7" l="1"/>
  <c r="H127" i="5"/>
  <c r="H115" i="7"/>
  <c r="F91" i="2"/>
  <c r="F92" i="2" s="1"/>
  <c r="F93" i="2" s="1"/>
  <c r="M63" i="2"/>
  <c r="J63" i="2"/>
  <c r="J70" i="2" s="1"/>
  <c r="J71" i="2" s="1"/>
  <c r="J72" i="2" s="1"/>
  <c r="I63" i="2"/>
  <c r="I70" i="2" s="1"/>
  <c r="I71" i="2" s="1"/>
  <c r="I72" i="2" s="1"/>
  <c r="H63" i="2"/>
  <c r="H70" i="2" s="1"/>
  <c r="H71" i="2" s="1"/>
  <c r="H72" i="2" s="1"/>
  <c r="L63" i="2"/>
  <c r="L70" i="2" s="1"/>
  <c r="L71" i="2" s="1"/>
  <c r="L72" i="2" s="1"/>
  <c r="G63" i="2"/>
  <c r="C63" i="2"/>
  <c r="K63" i="2"/>
  <c r="K70" i="2" s="1"/>
  <c r="K71" i="2" s="1"/>
  <c r="K72" i="2" s="1"/>
  <c r="F63" i="2"/>
  <c r="F70" i="2" s="1"/>
  <c r="F71" i="2" s="1"/>
  <c r="F72" i="2" s="1"/>
  <c r="D63" i="2"/>
  <c r="D70" i="2" s="1"/>
  <c r="D71" i="2" s="1"/>
  <c r="D72" i="2" s="1"/>
  <c r="K73" i="2" s="1"/>
  <c r="M73" i="7"/>
  <c r="M74" i="7" s="1"/>
  <c r="C75" i="7"/>
  <c r="E112" i="2"/>
  <c r="E113" i="2" s="1"/>
  <c r="E114" i="2" s="1"/>
  <c r="M127" i="5"/>
  <c r="C73" i="2"/>
  <c r="F73" i="2"/>
  <c r="D84" i="5"/>
  <c r="D85" i="5" s="1"/>
  <c r="C115" i="2"/>
  <c r="G70" i="2"/>
  <c r="G71" i="2" s="1"/>
  <c r="G72" i="2" s="1"/>
  <c r="L73" i="2" s="1"/>
  <c r="L125" i="5"/>
  <c r="L126" i="5" s="1"/>
  <c r="L127" i="5" s="1"/>
  <c r="E115" i="7"/>
  <c r="E117" i="7" s="1"/>
  <c r="E118" i="7" s="1"/>
  <c r="H81" i="5"/>
  <c r="H84" i="5" s="1"/>
  <c r="H85" i="5" s="1"/>
  <c r="C97" i="7"/>
  <c r="L115" i="7"/>
  <c r="L117" i="7" s="1"/>
  <c r="L118" i="7" s="1"/>
  <c r="I84" i="5"/>
  <c r="I85" i="5" s="1"/>
  <c r="F71" i="7"/>
  <c r="F73" i="7" s="1"/>
  <c r="F74" i="7" s="1"/>
  <c r="J84" i="5"/>
  <c r="J85" i="5" s="1"/>
  <c r="P112" i="2"/>
  <c r="P113" i="2" s="1"/>
  <c r="P114" i="2" s="1"/>
  <c r="Q116" i="7"/>
  <c r="N116" i="7"/>
  <c r="M116" i="7"/>
  <c r="L116" i="7"/>
  <c r="K116" i="7"/>
  <c r="J116" i="7"/>
  <c r="F125" i="5"/>
  <c r="F126" i="5" s="1"/>
  <c r="C86" i="7"/>
  <c r="F116" i="7"/>
  <c r="J105" i="2"/>
  <c r="J112" i="2" s="1"/>
  <c r="J113" i="2" s="1"/>
  <c r="J114" i="2" s="1"/>
  <c r="F105" i="2"/>
  <c r="F112" i="2" s="1"/>
  <c r="F113" i="2" s="1"/>
  <c r="F114" i="2" s="1"/>
  <c r="E105" i="2"/>
  <c r="C105" i="2"/>
  <c r="M105" i="2"/>
  <c r="M112" i="2" s="1"/>
  <c r="M113" i="2" s="1"/>
  <c r="M114" i="2" s="1"/>
  <c r="L105" i="2"/>
  <c r="L112" i="2" s="1"/>
  <c r="L113" i="2" s="1"/>
  <c r="L114" i="2" s="1"/>
  <c r="R108" i="7"/>
  <c r="R115" i="7" s="1"/>
  <c r="R117" i="7" s="1"/>
  <c r="R118" i="7" s="1"/>
  <c r="Q108" i="7"/>
  <c r="Q115" i="7" s="1"/>
  <c r="Q117" i="7" s="1"/>
  <c r="Q118" i="7" s="1"/>
  <c r="P108" i="7"/>
  <c r="P115" i="7" s="1"/>
  <c r="P117" i="7" s="1"/>
  <c r="P118" i="7" s="1"/>
  <c r="N108" i="7"/>
  <c r="N115" i="7" s="1"/>
  <c r="N117" i="7" s="1"/>
  <c r="N118" i="7" s="1"/>
  <c r="K108" i="7"/>
  <c r="K115" i="7" s="1"/>
  <c r="K117" i="7" s="1"/>
  <c r="K118" i="7" s="1"/>
  <c r="J108" i="7"/>
  <c r="I108" i="7"/>
  <c r="I115" i="7" s="1"/>
  <c r="H108" i="7"/>
  <c r="G108" i="7"/>
  <c r="F108" i="7"/>
  <c r="F115" i="7" s="1"/>
  <c r="E108" i="7"/>
  <c r="D108" i="7"/>
  <c r="D115" i="7" s="1"/>
  <c r="D117" i="7" s="1"/>
  <c r="D118" i="7" s="1"/>
  <c r="H105" i="2"/>
  <c r="H112" i="2" s="1"/>
  <c r="H113" i="2" s="1"/>
  <c r="H114" i="2" s="1"/>
  <c r="L108" i="7"/>
  <c r="G116" i="7"/>
  <c r="D105" i="2"/>
  <c r="D112" i="2" s="1"/>
  <c r="D113" i="2" s="1"/>
  <c r="D114" i="2" s="1"/>
  <c r="F86" i="7"/>
  <c r="F93" i="7" s="1"/>
  <c r="F95" i="7" s="1"/>
  <c r="F96" i="7" s="1"/>
  <c r="E86" i="7"/>
  <c r="E93" i="7" s="1"/>
  <c r="E95" i="7" s="1"/>
  <c r="E96" i="7" s="1"/>
  <c r="D86" i="7"/>
  <c r="D93" i="7" s="1"/>
  <c r="D95" i="7" s="1"/>
  <c r="D96" i="7" s="1"/>
  <c r="F97" i="7" s="1"/>
  <c r="G84" i="2"/>
  <c r="G91" i="2" s="1"/>
  <c r="G92" i="2" s="1"/>
  <c r="G93" i="2" s="1"/>
  <c r="B77" i="2"/>
  <c r="C93" i="2" s="1"/>
  <c r="C50" i="2"/>
  <c r="I105" i="2"/>
  <c r="I112" i="2" s="1"/>
  <c r="I113" i="2" s="1"/>
  <c r="I114" i="2" s="1"/>
  <c r="H86" i="7"/>
  <c r="H93" i="7" s="1"/>
  <c r="H95" i="7" s="1"/>
  <c r="H96" i="7" s="1"/>
  <c r="M108" i="7"/>
  <c r="M115" i="7" s="1"/>
  <c r="M117" i="7" s="1"/>
  <c r="M118" i="7" s="1"/>
  <c r="H116" i="7"/>
  <c r="R112" i="2"/>
  <c r="R113" i="2" s="1"/>
  <c r="R114" i="2" s="1"/>
  <c r="E116" i="7"/>
  <c r="F84" i="2"/>
  <c r="E84" i="2"/>
  <c r="E91" i="2" s="1"/>
  <c r="E92" i="2" s="1"/>
  <c r="E93" i="2" s="1"/>
  <c r="D84" i="2"/>
  <c r="C84" i="2"/>
  <c r="G105" i="2"/>
  <c r="G112" i="2" s="1"/>
  <c r="G113" i="2" s="1"/>
  <c r="G114" i="2" s="1"/>
  <c r="O108" i="7"/>
  <c r="O115" i="7" s="1"/>
  <c r="O117" i="7" s="1"/>
  <c r="O118" i="7" s="1"/>
  <c r="I116" i="7"/>
  <c r="B111" i="5"/>
  <c r="N127" i="5" s="1"/>
  <c r="D54" i="5"/>
  <c r="M70" i="2"/>
  <c r="M71" i="2" s="1"/>
  <c r="M72" i="2" s="1"/>
  <c r="Q112" i="2"/>
  <c r="Q113" i="2" s="1"/>
  <c r="Q114" i="2" s="1"/>
  <c r="D91" i="2"/>
  <c r="D92" i="2" s="1"/>
  <c r="D93" i="2" s="1"/>
  <c r="K105" i="2"/>
  <c r="K112" i="2" s="1"/>
  <c r="K113" i="2" s="1"/>
  <c r="K114" i="2" s="1"/>
  <c r="N105" i="2"/>
  <c r="N112" i="2" s="1"/>
  <c r="N113" i="2" s="1"/>
  <c r="N114" i="2" s="1"/>
  <c r="O116" i="7"/>
  <c r="C106" i="5"/>
  <c r="D125" i="5"/>
  <c r="D126" i="5" s="1"/>
  <c r="J115" i="7"/>
  <c r="I125" i="5"/>
  <c r="I126" i="5" s="1"/>
  <c r="I127" i="5" s="1"/>
  <c r="C85" i="5"/>
  <c r="P125" i="5"/>
  <c r="P126" i="5" s="1"/>
  <c r="R118" i="5"/>
  <c r="R125" i="5" s="1"/>
  <c r="R126" i="5" s="1"/>
  <c r="R127" i="5" s="1"/>
  <c r="Q118" i="5"/>
  <c r="Q125" i="5" s="1"/>
  <c r="Q126" i="5" s="1"/>
  <c r="Q127" i="5" s="1"/>
  <c r="O118" i="5"/>
  <c r="O125" i="5" s="1"/>
  <c r="O126" i="5" s="1"/>
  <c r="O127" i="5" s="1"/>
  <c r="L118" i="5"/>
  <c r="K118" i="5"/>
  <c r="K125" i="5" s="1"/>
  <c r="K126" i="5" s="1"/>
  <c r="K127" i="5" s="1"/>
  <c r="J118" i="5"/>
  <c r="J125" i="5" s="1"/>
  <c r="J126" i="5" s="1"/>
  <c r="J127" i="5" s="1"/>
  <c r="M72" i="7"/>
  <c r="L72" i="7"/>
  <c r="K72" i="7"/>
  <c r="I72" i="7"/>
  <c r="I73" i="7" s="1"/>
  <c r="I74" i="7" s="1"/>
  <c r="F72" i="7"/>
  <c r="E72" i="7"/>
  <c r="E73" i="7" s="1"/>
  <c r="E74" i="7" s="1"/>
  <c r="D72" i="7"/>
  <c r="D73" i="7" s="1"/>
  <c r="D74" i="7" s="1"/>
  <c r="L64" i="7"/>
  <c r="L71" i="7" s="1"/>
  <c r="K64" i="7"/>
  <c r="K71" i="7" s="1"/>
  <c r="K73" i="7" s="1"/>
  <c r="K74" i="7" s="1"/>
  <c r="J64" i="7"/>
  <c r="J71" i="7" s="1"/>
  <c r="J73" i="7" s="1"/>
  <c r="J74" i="7" s="1"/>
  <c r="E67" i="5"/>
  <c r="E83" i="5" s="1"/>
  <c r="E97" i="5"/>
  <c r="E104" i="5" s="1"/>
  <c r="E105" i="5" s="1"/>
  <c r="E106" i="5" s="1"/>
  <c r="G67" i="5"/>
  <c r="G83" i="5" s="1"/>
  <c r="G97" i="5"/>
  <c r="G104" i="5" s="1"/>
  <c r="G105" i="5" s="1"/>
  <c r="G106" i="5" s="1"/>
  <c r="H67" i="5"/>
  <c r="H83" i="5" s="1"/>
  <c r="G75" i="7" l="1"/>
  <c r="D75" i="7"/>
  <c r="J75" i="7"/>
  <c r="E75" i="7"/>
  <c r="H75" i="7"/>
  <c r="K75" i="7"/>
  <c r="I75" i="7"/>
  <c r="F75" i="7"/>
  <c r="D119" i="7"/>
  <c r="E119" i="7"/>
  <c r="M119" i="7"/>
  <c r="P119" i="7"/>
  <c r="H119" i="7"/>
  <c r="G119" i="7"/>
  <c r="F119" i="7"/>
  <c r="O115" i="2"/>
  <c r="D115" i="2"/>
  <c r="Q115" i="2"/>
  <c r="R115" i="2"/>
  <c r="P115" i="2"/>
  <c r="K115" i="2"/>
  <c r="L115" i="2"/>
  <c r="J115" i="2"/>
  <c r="G115" i="2"/>
  <c r="F115" i="2"/>
  <c r="I115" i="2"/>
  <c r="E115" i="2"/>
  <c r="M115" i="2"/>
  <c r="H115" i="2"/>
  <c r="N115" i="2"/>
  <c r="M73" i="2"/>
  <c r="G73" i="2"/>
  <c r="E97" i="7"/>
  <c r="I73" i="2"/>
  <c r="G97" i="7"/>
  <c r="D73" i="2"/>
  <c r="C86" i="5"/>
  <c r="M86" i="5"/>
  <c r="F86" i="5"/>
  <c r="E86" i="5"/>
  <c r="D86" i="5"/>
  <c r="H86" i="5"/>
  <c r="K86" i="5"/>
  <c r="J86" i="5"/>
  <c r="E73" i="2"/>
  <c r="H73" i="2"/>
  <c r="J73" i="2"/>
  <c r="G81" i="5"/>
  <c r="G84" i="5" s="1"/>
  <c r="G85" i="5" s="1"/>
  <c r="D97" i="7"/>
  <c r="G127" i="5"/>
  <c r="G117" i="7"/>
  <c r="G118" i="7" s="1"/>
  <c r="F117" i="7"/>
  <c r="F118" i="7" s="1"/>
  <c r="I119" i="7" s="1"/>
  <c r="H97" i="7"/>
  <c r="J117" i="7"/>
  <c r="J118" i="7" s="1"/>
  <c r="Q119" i="7" s="1"/>
  <c r="H94" i="2"/>
  <c r="F94" i="2"/>
  <c r="D94" i="2"/>
  <c r="E94" i="2"/>
  <c r="C94" i="2"/>
  <c r="G94" i="2"/>
  <c r="H117" i="7"/>
  <c r="H118" i="7" s="1"/>
  <c r="E127" i="5"/>
  <c r="P127" i="5"/>
  <c r="D127" i="5"/>
  <c r="I117" i="7"/>
  <c r="I118" i="7" s="1"/>
  <c r="H93" i="2"/>
  <c r="L73" i="7"/>
  <c r="L74" i="7" s="1"/>
  <c r="M75" i="7" s="1"/>
  <c r="F127" i="5"/>
  <c r="H107" i="5"/>
  <c r="E107" i="5"/>
  <c r="D107" i="5"/>
  <c r="C107" i="5"/>
  <c r="G107" i="5"/>
  <c r="F107" i="5"/>
  <c r="C127" i="5"/>
  <c r="E81" i="5"/>
  <c r="E84" i="5" s="1"/>
  <c r="E85" i="5" s="1"/>
  <c r="I86" i="5" s="1"/>
  <c r="O119" i="7" l="1"/>
  <c r="G86" i="5"/>
  <c r="K119" i="7"/>
  <c r="L86" i="5"/>
  <c r="R119" i="7"/>
  <c r="L119" i="7"/>
  <c r="N119" i="7"/>
  <c r="P128" i="5"/>
  <c r="M128" i="5"/>
  <c r="L128" i="5"/>
  <c r="K128" i="5"/>
  <c r="I128" i="5"/>
  <c r="F128" i="5"/>
  <c r="E128" i="5"/>
  <c r="D128" i="5"/>
  <c r="R128" i="5"/>
  <c r="H128" i="5"/>
  <c r="G128" i="5"/>
  <c r="Q128" i="5"/>
  <c r="O128" i="5"/>
  <c r="N128" i="5"/>
  <c r="J128" i="5"/>
  <c r="C128" i="5"/>
  <c r="J119" i="7"/>
  <c r="L75" i="7"/>
</calcChain>
</file>

<file path=xl/sharedStrings.xml><?xml version="1.0" encoding="utf-8"?>
<sst xmlns="http://schemas.openxmlformats.org/spreadsheetml/2006/main" count="2607" uniqueCount="214">
  <si>
    <t>Maßnahmen-Liste</t>
  </si>
  <si>
    <t>Bezeichnung</t>
  </si>
  <si>
    <t>Kurzbezeichnung</t>
  </si>
  <si>
    <t>Erwartete Einsparungen in kWh</t>
  </si>
  <si>
    <t>Investitionsumfang</t>
  </si>
  <si>
    <t>Kapitalwert nach DIN EN 17463</t>
  </si>
  <si>
    <t>Kapitalwert nach 20 % der Nutzungsdauer</t>
  </si>
  <si>
    <t>Kapitalwert mit Förderung nach DIN EN 17463</t>
  </si>
  <si>
    <t>Kapitalwert mit Förderung nach 20 % der Nutzungsdauer</t>
  </si>
  <si>
    <t>Systemische Optimierung</t>
  </si>
  <si>
    <t>1:1 Austausch mit Output</t>
  </si>
  <si>
    <t>Prozessoptimierung</t>
  </si>
  <si>
    <t>1:1 Test</t>
  </si>
  <si>
    <t/>
  </si>
  <si>
    <t xml:space="preserve">Bezeichnung des Projektes: </t>
  </si>
  <si>
    <t xml:space="preserve">Beschreibung des Projektes: </t>
  </si>
  <si>
    <t>-</t>
  </si>
  <si>
    <t>Bewertungsbericht nach DIN EN 17463; Nr. 1: Systemische Optimierung</t>
  </si>
  <si>
    <t xml:space="preserve">Name des Antragstellers: </t>
  </si>
  <si>
    <t>Herr Horst Demo, horst.demo@demo-metallguss.de 05678 / 111999</t>
  </si>
  <si>
    <t xml:space="preserve">Datum: </t>
  </si>
  <si>
    <t>4.7.2024</t>
  </si>
  <si>
    <t>Kurze Beschreibung der energiebezogenen Investition</t>
  </si>
  <si>
    <t>Vorschlag zur Entscheidung</t>
  </si>
  <si>
    <t>Die Investition sollte durchgeführt werden, da der positive Kapitalwert ein Beitrag zur Steigerung des Unternehmenswertes in Höhe von 250.332,81€ darstellt. Die zusätzlichen qualitativen Wirkungen unterstreichen diesen Vorschlag.
Alle Ergebnisse und Berechnungen sind in diesem Bewertungsbericht enthalten.</t>
  </si>
  <si>
    <t>Zusammenfassung der Ergebnisse</t>
  </si>
  <si>
    <t>Kapitalwert (wahrscheinlicher Fall):</t>
  </si>
  <si>
    <t>Interpretation Kapitalwert:</t>
  </si>
  <si>
    <t>Der Kapitalwert für die angegebene ERI beträgt 250.333€. Über die zu Grunde gelegte Verzinsung von 4% hinaus wird ein Überschuss in Höhe von etwa 250.332€ generiert. Insofern ist die Anlage wirtschaftlich.</t>
  </si>
  <si>
    <t>Qualitative Beschreibung nicht monetisierbarer Wirkungen:</t>
  </si>
  <si>
    <t>Szenarioanalyse</t>
  </si>
  <si>
    <t>Kapitalwert unter Worst-Case-Annahmen:</t>
  </si>
  <si>
    <t>Kapitalwert unter Best-Case-Annahmen:</t>
  </si>
  <si>
    <t>Interpretation der Ergebnisse der Szenarioanalyse:</t>
  </si>
  <si>
    <t>Die Szenarioanalyse zeigt, dass der Kapitalwert im unwahrscheinlichen, aber möglichen Worst-Case auf 67.510 € sinken würde, im Best-Case-Szenario betrüge er 501.181 €. Insofern liegt ein geringes Risiko vor.</t>
  </si>
  <si>
    <t>Interpretation der Ergebnisse der Sensitivitätsanalyse</t>
  </si>
  <si>
    <t>Die Sensitivitätsanalyse zeigt, dass der Faktor : Jährliche Menge der eingesparten Energie aus Strom   den höchsten EInfluss auf die Vorteilhaftigkeit der Effizienzmaßnahme hat. Wenn sich Jährliche Menge der eingesparten Energie aus Strom   um 1% verringert/erhöht, dann reduziert der Kapitalwert um 2.006,33 €.</t>
  </si>
  <si>
    <t>Einstellungen der Anpassungsparameter</t>
  </si>
  <si>
    <t>Laufzeit der Investition:</t>
  </si>
  <si>
    <t>Erläuterungen zur Laufzeit:</t>
  </si>
  <si>
    <t>Die Bestimmung der Nutzungsdauer orientiert sich an der etablierten technischen Lebensdauer der Anlagen. Sollte diese nicht bekannt sein, dienen die steuerlichen Abschreibungstabellen (Afa-Tabellen) als Ersatzmaßstab für die Laufzeit. Es ist jedoch zu berücksichtigen, dass die in den Afa-Tabellen angegebenen Abschreibungszeiträume die tatsächliche Nutzungsdauer oft nicht vollständig abdecken und die realen Nutzungsdauern länger sein können. Liegen keine gesicherten Kenntnisse vor, wird aus Gründen der kaufmännischen Vorsicht der jeweils niedrigste Wert angenommen.</t>
  </si>
  <si>
    <t>Kalkulationszinssatz:</t>
  </si>
  <si>
    <t>Erläuterungen zum Kalkulationszinssatzes:</t>
  </si>
  <si>
    <t>Ein WACC wurde berechnet und als Kalkulationszinssatz verwendet, da die Anlagen durch Eigenkapital und nicht durch einen Kredit finanziert werden. Unter Berücksichtigung eines Anteils von 100 % Eigenkapital (4 %) und eines Anteils von 0 % Fremdkapital (4 %) ergeben sich WACC von 4 %. Der EK-Zins von 4 % orientiert sich am Return on Assets (RoA) des vorangegangenen Geschäftsjahres. Der FK-Zins ist jener, der von unserer Hausbank für einen entsprechenden Kredit gefordert wird.</t>
  </si>
  <si>
    <t>Preisschwankungsrate für Nicht-Energie:</t>
  </si>
  <si>
    <t>Erläuterungen zur Preisschwankungsrate für Nicht-Energie:</t>
  </si>
  <si>
    <t>Die offizielle Rate der Preissteigerung für Dienstleistungen, wie vom Statistischen Bundesamt (Destatis) am 27.11.2023 veröffentlicht, dient hier als Maß für die Inflationsrate. Diese Information ist unter https://www-genesis.destatis.de/genesis/online?sequenz=tabelleErgebnis&amp;selectionname=61311-0001#abreadcrumb einsehbar. Diese Rate ist besonders relevant für die Bewertung von Dienstleistungen im Kontext von Effizienzprojekten. Zu den Dienstleistungen, die in dieser Bewertung berücksichtigt wurden, zählen technische Überwachungen, Planungskosten, Ingenieurleistungen, Personalkosten und ähnliches.</t>
  </si>
  <si>
    <t>Preisschwankungsrate für Strom:</t>
  </si>
  <si>
    <t>Erklärung:</t>
  </si>
  <si>
    <t>Degradation:</t>
  </si>
  <si>
    <t>Degradation beeinflusst Energieverbrauch:</t>
  </si>
  <si>
    <t>nein</t>
  </si>
  <si>
    <t>Erläuterungen zur Degradation:</t>
  </si>
  <si>
    <t>DATENAUFBEREITUNG NACH DIN EN 17463</t>
  </si>
  <si>
    <t xml:space="preserve">Tab. 1: Quantifizierung der Nutzen und Lasten </t>
  </si>
  <si>
    <t>Wirkungen von ERI</t>
  </si>
  <si>
    <t>Umfang der Last bzw. des Nutzens</t>
  </si>
  <si>
    <t>Monetarisierung möglich (ja/nein)?</t>
  </si>
  <si>
    <t>Betrag [€]</t>
  </si>
  <si>
    <t>Zeitpunkt der Zahlung</t>
  </si>
  <si>
    <t>Preisänderungs-rate [%/a]</t>
  </si>
  <si>
    <t>Degradation [%]</t>
  </si>
  <si>
    <t>Last</t>
  </si>
  <si>
    <t>Anschaffungskosten</t>
  </si>
  <si>
    <t>ja</t>
  </si>
  <si>
    <t>Einmalig in Jahr 0</t>
  </si>
  <si>
    <t>nicht anwendbar</t>
  </si>
  <si>
    <t>Nutzen</t>
  </si>
  <si>
    <t>CO2-Einsparung Strom</t>
  </si>
  <si>
    <t>57 tCO2</t>
  </si>
  <si>
    <t>jedes Jahr</t>
  </si>
  <si>
    <t>0%/a</t>
  </si>
  <si>
    <t>Einsparung Strom Verbrauch</t>
  </si>
  <si>
    <t>153.751 kWh</t>
  </si>
  <si>
    <t>2%/a</t>
  </si>
  <si>
    <t>Tab. 2: Ermittlung des Zinssatzes</t>
  </si>
  <si>
    <t>Bestimmung des Zinssatzes</t>
  </si>
  <si>
    <t>Wahrscheinlicher Fall</t>
  </si>
  <si>
    <t>Worst Case</t>
  </si>
  <si>
    <t>Best Case</t>
  </si>
  <si>
    <t>Eigenkapitalanteil Seq (= Ceq / Cinvest) [%]</t>
  </si>
  <si>
    <t>Fremdkapitalanteil Sdebt (= Cdebt / Cinvest) [%]</t>
  </si>
  <si>
    <t>req = Zinssatz für Eigenkapital [%]</t>
  </si>
  <si>
    <t>rdebt = Zinssatz des Fremdkapitals [%]</t>
  </si>
  <si>
    <t>r = gewichtete durchschnittliche Kapitalkosten WACC (= Seq ⋅ req + Sdebt ⋅ rdebt)</t>
  </si>
  <si>
    <t>Tab. 3: Parameterwerte der Szenario-Analyse</t>
  </si>
  <si>
    <t>Einstellparameter</t>
  </si>
  <si>
    <t>Worst-Case</t>
  </si>
  <si>
    <t>Best-Case</t>
  </si>
  <si>
    <t>Jährliche Strom Energiepreisschwankungen</t>
  </si>
  <si>
    <t xml:space="preserve">Jährliche Menge der eingesparten Energie aus Strom  </t>
  </si>
  <si>
    <t>Jährliche Preisschwankungsrate für relevante Dienstleistungen und Materialien</t>
  </si>
  <si>
    <t>Laufzeit der Investition T</t>
  </si>
  <si>
    <t>Kalkulationszinssatz r mit Risikoeinschätzung</t>
  </si>
  <si>
    <t>Capex</t>
  </si>
  <si>
    <t>NPV</t>
  </si>
  <si>
    <t>Tab. 4a: Kapitalwertberechnung - Wahrscheinlicher Fall</t>
  </si>
  <si>
    <t>Periodenende t</t>
  </si>
  <si>
    <t>Kalkulationszinssatz r</t>
  </si>
  <si>
    <t>Degradation</t>
  </si>
  <si>
    <t>Zu berücksichtigende Perioden</t>
  </si>
  <si>
    <t>Jährliche Preisschwankung, keine Energie pr</t>
  </si>
  <si>
    <t>Energiepreisschwankungen</t>
  </si>
  <si>
    <t>Jährliche Energiepreisschwankung epr (Strom)</t>
  </si>
  <si>
    <t>Energiepreise</t>
  </si>
  <si>
    <t>Tatsächlicher spezifischer Energiepreis (Strom)</t>
  </si>
  <si>
    <t>Verbrauch vorher/ nachher</t>
  </si>
  <si>
    <t>Strom Verbrauch vor Durchführung der Maßnahme</t>
  </si>
  <si>
    <t>Strom Einsparungen nach Durchführung der Maßnahme</t>
  </si>
  <si>
    <t>AUSZAHLUNGEN</t>
  </si>
  <si>
    <t>Basiswerte</t>
  </si>
  <si>
    <t>EINZAHLUNGEN</t>
  </si>
  <si>
    <t>Einsparungen Strom-Verbrauch</t>
  </si>
  <si>
    <t>Gesamt</t>
  </si>
  <si>
    <t>Barwerte (PV)</t>
  </si>
  <si>
    <t>Kapitalwert (NPV)</t>
  </si>
  <si>
    <t>Tab. 4b: Worst Case</t>
  </si>
  <si>
    <t>Tab. 4c: Best Case</t>
  </si>
  <si>
    <t>Bewertungsbericht nach DIN EN 17463; Nr. 1: 1:1 Austausch mit Output</t>
  </si>
  <si>
    <t>Die Investition sollte durchgeführt werden, da der positive Kapitalwert ein Beitrag zur Steigerung des Unternehmenswertes in Höhe von 277.451,13€ darstellt. Die zusätzlichen qualitativen Wirkungen unterstreichen diesen Vorschlag.
Alle Ergebnisse und Berechnungen sind in diesem Bewertungsbericht enthalten.</t>
  </si>
  <si>
    <t>Der Kapitalwert für die angegebene ERI beträgt 277.451€. Über die zu Grunde gelegte Verzinsung von 4% hinaus wird ein Überschuss in Höhe von etwa 277.449€ generiert. Insofern ist die Anlage wirtschaftlich.</t>
  </si>
  <si>
    <t>Die Szenarioanalyse zeigt, dass der Kapitalwert im unwahrscheinlichen, aber möglichen Worst-Case auf 66.730 € sinken würde, im Best-Case-Szenario betrüge er 495.392 €. Insofern liegt ein geringes Risiko vor.</t>
  </si>
  <si>
    <t>Die Sensitivitätsanalyse zeigt, dass der Faktor : Jährliche Menge der eingesparten Bezugs-Energie aus Strom   den höchsten EInfluss auf die Vorteilhaftigkeit der Effizienzmaßnahme hat. Wenn sich Jährliche Menge der eingesparten Bezugs-Energie aus Strom   um 1% verringert/erhöht, dann reduziert der Kapitalwert um 1.924,13 €.</t>
  </si>
  <si>
    <t>66 tCO2</t>
  </si>
  <si>
    <t>3%/a</t>
  </si>
  <si>
    <t>Einsparung Strom Bezug</t>
  </si>
  <si>
    <t>20.000 kWh</t>
  </si>
  <si>
    <t>151.976 kWh</t>
  </si>
  <si>
    <t>Einspeisevergütung Strom</t>
  </si>
  <si>
    <t>1.396 kWh</t>
  </si>
  <si>
    <t xml:space="preserve">Jährliche Menge der eingesparten Bezugs-Energie aus Strom  </t>
  </si>
  <si>
    <t>Einspeisepreise und KWK-Boni</t>
  </si>
  <si>
    <t>Einspeisevergütung (Strom)</t>
  </si>
  <si>
    <t>KWK-Bonus (Strom)</t>
  </si>
  <si>
    <t>Erzeugung, Verbrauch selbst erzeugter Energien und Einspeisungen</t>
  </si>
  <si>
    <t>Strom-Erzeugung</t>
  </si>
  <si>
    <t>Strom: Selbst erzeugt + selbst verbraucht</t>
  </si>
  <si>
    <t>Strom-Einspeisung</t>
  </si>
  <si>
    <t>Einsparung Bezug- Strom</t>
  </si>
  <si>
    <t>Bewertungsbericht nach DIN EN 17463; Nr. 1: Prozessoptimierung</t>
  </si>
  <si>
    <t>Die Investition sollte durchgeführt werden, da der positive Kapitalwert ein Beitrag zur Steigerung des Unternehmenswertes in Höhe von 98.466,26€ darstellt. Die zusätzlichen qualitativen Wirkungen unterstreichen diesen Vorschlag.
Alle Ergebnisse und Berechnungen sind in diesem Bewertungsbericht enthalten.</t>
  </si>
  <si>
    <t>Der Kapitalwert für die angegebene ERI beträgt 98.466€. Über die zu Grunde gelegte Verzinsung von 4% hinaus wird ein Überschuss in Höhe von etwa 88.466€ generiert. Insofern ist die Anlage wirtschaftlich.</t>
  </si>
  <si>
    <t>Die Szenarioanalyse zeigt, dass der Kapitalwert im unwahrscheinlichen, aber möglichen Worst-Case auf 35.403 € sinken würde, im Best-Case-Szenario betrüge er 180.681 €. Insofern liegt ein geringes Risiko vor.</t>
  </si>
  <si>
    <t>Die Sensitivitätsanalyse zeigt, dass der Faktor : Laufzeit der Investition T den höchsten EInfluss auf die Vorteilhaftigkeit der Effizienzmaßnahme hat. Wenn sich Laufzeit der Investition T um 1% verringert/erhöht, dann reduziert der Kapitalwert um 396,46 €.</t>
  </si>
  <si>
    <t>7 tCO2</t>
  </si>
  <si>
    <t>Einsparung Austausch</t>
  </si>
  <si>
    <t>Jährlich, beginnt in Jahr 1</t>
  </si>
  <si>
    <t>5%/a</t>
  </si>
  <si>
    <t>34.237 kWh</t>
  </si>
  <si>
    <t>Allgemeine Kriterien (für alle vorgelegten VALERI-Bewertungen gemeinsam)</t>
  </si>
  <si>
    <t>Kriterien/Thema</t>
  </si>
  <si>
    <t>Forderungen</t>
  </si>
  <si>
    <t>Hinweis an Zertifizierer/Umweltgutachter/Energieauditoren bzw. Vollzugskontrollbehörde</t>
  </si>
  <si>
    <t>Kriterium erfüllt?</t>
  </si>
  <si>
    <t>Hinweis/Anmerkungen</t>
  </si>
  <si>
    <t>Angabe der spezifischen Energiepreise zur Bewertung der Einsparungen</t>
  </si>
  <si>
    <t xml:space="preserve">1.) Sind die angegebenen aktuellen Energiepreise (für unterschiedliche Stromtypen, Erdgas, Öl, Fernwärme, Druck etc.) korrekt (etwa Einsicht in letzte Energierechnung)?_x000D_
2.) Ist die Informationsquelle genannt worden?_x000D_
</t>
  </si>
  <si>
    <t>Allgemeine Festlegungen aktueller Energiepreise wären unzweckmäßig, da üblicher Weise Individualvereinbarungen zwischen dem Energieversorger und den Energieabnehmer getroffen werden.</t>
  </si>
  <si>
    <t>auswählen</t>
  </si>
  <si>
    <t>Bestimmung der Preisänderungsraten für die eingesetzten Energieträger</t>
  </si>
  <si>
    <t>1.) Sind die angegebenen Änderungsraten für die unterschiedlichen Energieträger plausibel? _x000D_2.) Ist die Informationsquelle genannt worden, und kann sie nachvollzogen werden?</t>
  </si>
  <si>
    <t xml:space="preserve">Hier wären allgemeine Festlegungen für unterschiedliche Energieträger – etwa durch eine Verwaltungsvorschrift – zweckmäßig. </t>
  </si>
  <si>
    <t>Bestimmung der Preisänderungsraten für Nicht-Energie</t>
  </si>
  <si>
    <t>1.) Sind die angegebenen Änderungsraten für die Preise von laufenden Lasten (etwa Wartung, Reparatur, Versicherung etc.) plausibel? _x000D_2.) Ist die Informationsquelle genannt worden, und kann sie nachvollzogen werden?</t>
  </si>
  <si>
    <t>Da i.d.R. die laufenden Nicht-Energie-Lasten keine überragende Wirkung auf den Kapitalwert haben und zudem Preisänderungsraten nur schwer abgeschätzt werden können, erscheint eine allgemeine Festlegung durch Verwaltungsvorschrift entbehrlich.</t>
  </si>
  <si>
    <t>Aufbau der Kalkulationstableaus</t>
  </si>
  <si>
    <t xml:space="preserve">1.) Sind die Tableaus vollständig und nachvollziehbar und entsprechen die Formate – mit Blick auf Transparenz und Nachvollziehbarkeit – den Mustertabellen aus der Norm (siehe dazu auch Anmerkung unten)?2.) Werden ausschließlich der Kapitalwerte ermittelt (und nicht auch Amortisationszeiten, Interne Zinsfüße, es sei denn es besteht ein Wahlrecht [siehe rechts])? </t>
  </si>
  <si>
    <t xml:space="preserve">Bei der SPK (in Abschn. 4.2.1.a und 4.2.1.b) und BECV (§ 11 Abs. 2) ist es bis Ende 2025 zulässig, anstelle der der Anwendung DIN EN 17463 auch Amortisationszeiten zu ermitteln und vorzulegen, sofern das jeweilige Unternehmen ein ISO 50001-System oder EMAS vor dem 28. Juli 2021 eingeführt hat. Der Verordnung- bzw. Förderliniegeber hat bei der Regelungsbeschreibung jedoch versäumt klarzustellen, ob er eine statische oder dynamische Amortisationszeit meint. Hier wäre es wichteg, durch eine Verwaltungsvorschrift, durtlich zu machen, dass der Amortisationszeit eine dynamische Amortisationsrechnung zugrund liegen sollte (da eine statische Rechnung grundsätzlich unrealistische Ergebnisse hervorbringt).  </t>
  </si>
  <si>
    <t>Aufbau der Berichte</t>
  </si>
  <si>
    <t>Sind die jeweiligen Berichte vollständig? Enthalten sie jeweils:_x000D_1.) eine Beschreibung des Investitionsprojektes?_x000D_2.) einen Entscheidungsvorschlag?_x000D_3.) eine Zusammenfassung der Berechnungsergebnisse (Kapitalwert; Szenario- und Sensitivitätsanalyse; qualitative Beschreibung nicht monetarisierbarer Wirkungen)?_x000D_4.) Adjustierung der Einstellparameter (Kalkulationszins; Laufzeit; Degradation [sofern vorliegend]; Risiko)?_x000D_5.) alle relevanten Anhänge?</t>
  </si>
  <si>
    <t>Maßnahmenspezifische Kriterien (für jede Maßnahme zu prüfen)</t>
  </si>
  <si>
    <t>Name der ERI und das Datum der Bewertung</t>
  </si>
  <si>
    <t>selbsterklärend</t>
  </si>
  <si>
    <t>Beschreibung der ERI</t>
  </si>
  <si>
    <t>A Aufbau des Modells</t>
  </si>
  <si>
    <t>Nutzen und Lasten</t>
  </si>
  <si>
    <t>Ist die Auflistung aller Wirkungen, die sich aus der Investitionsentscheidung für die Investition ergeben, dokumentiert und plausibel?</t>
  </si>
  <si>
    <t>Anhaltspunkte zu dieser Prüfung sind zu finden in: Tabelle 4 i.V.m. Tabelle 9 der DIN EN 17463</t>
  </si>
  <si>
    <t>Quantifizierung der Nutzen und Lasten</t>
  </si>
  <si>
    <t>Sind alle quantifizierbaren Wirkungen quantifiziert?</t>
  </si>
  <si>
    <t>Festlegung qualitativer Wirkungen</t>
  </si>
  <si>
    <t>Werden die nicht quantifizierbaren Wirkungen beschrieben und ihre Auswirkungen qualitativ bewertet?</t>
  </si>
  <si>
    <t>Monetarisierung (→ Cashflows)</t>
  </si>
  <si>
    <t>1.) Sind die Cashflows vollständig ausgewiesen?2.) Ist die Höhe der Cashflows realistisch?2.) Ist sichergestellt, dass nur echte Cashflows in die Berechnung einfließen (und nicht auch zahlungsunwirksame Aufwendungen wie vor allem Abschreibungen)?3.) Sind die Cashflows erklärt und verständlich?</t>
  </si>
  <si>
    <t>Eine Übersicht der Cashflows sollte die jeweilige Modell-Tabelle (entsprechend Tabelle 4 der DIN EN 17463) enthalten. Hier geht es darum zu prüfen, ob Vollständigkeit gegeben ist, also alle neuen Zahlungsströme, die durch die Investitionsentscheidung zustande kommen würden sowie solche, die durch die Entscheidung wegfielen (bei Energieffizienzverbesserungsmaßnahmen regelmäßig Energiekosten) berücksichtigt worden sind. Ferner ist einzuschätzen, ob die angegebenen Beträge der Realität entsprechen können.</t>
  </si>
  <si>
    <t>Festlegung nicht monetarisierbarer Wirkungen</t>
  </si>
  <si>
    <t>Werden die nicht monetarisierbaren Wirkungen beschrieben und ihre Auswirkungen qualitativ bewertet?</t>
  </si>
  <si>
    <t>Bestimmung des Kalkulationszins-satzes</t>
  </si>
  <si>
    <t>1.) Sind die Zinssätze für Eigen- und Fremdkapital nachvollziehbar ermittelt und erläutert worden?2.) Ist die Höhe des jeweiligen Zinssatzes plausibel?</t>
  </si>
  <si>
    <t>Zweckmäßig erscheint, je Investitionsprojekt aufzuzeigen:a.) die Aufteilung Eigenkapital/Fremdkapital bei der Finanzierung;b.) der Fremdkapitalzinssatz (etwa durch Belege der Hausbank);c.) der Eigenkapitalzinssatz, indem die Frage gestellt wird: “Was würde mit dem betrachteten Kapital unternommen, wenn es nicht in die Effizienzmaßnahme investiert werden würde? ”Plausible Antworten auf die letztgenannte Frage wären- die Internen Zinsfüße (IZF) von Alternativprojekten (hier könnte etwa die IZF-Kalkulation vorgelegt werden) oder- der Ausweis der Gesamtkapitalrendite (aus der Vergangenheit oder Projektion in die Zukunft)Üblicher Weise rangieren EK-Zinssätzed.) Prüfung korrekten Ermittlung des Projekt-WACCEin Konzern- bzw. Unternehmens-WACC sollte bei der Kapitalwertberechnung einzelner Individualinvestitionen nicht zugrunde gelegt werden.</t>
  </si>
  <si>
    <t>Bestimmung der Investitionslaufzeit und der Cashflowzeitpunkte</t>
  </si>
  <si>
    <t>1.) Ist die Laufzeit der Investition angemessen eingestellt?2.) Sind die auftretenden Zeitpunkte der Cashflows abgeschätzt und plausibel?</t>
  </si>
  <si>
    <t>Eine Festlegung von Standardnutzungsdauern (etwa AfA-Liste, VDI-Richtlinie oder neuer Katalog in einer Verwaltungsvorschrift) erscheint nicht zweckmäßig, weil ein solcher Katalog immer Lücken aufweisen würde und zudem die Wirkungsdauern von Energieeffizienzverbesserungsmaßnahmen sehr individuell sind. Es bleibt nur ein Plasibilitätstest etwa durch Beantwortung der folgenden Fragen:_x000D_
a.) Wie lange wirkt die Investition? _x000D_
b.) Wie lange werden monetarisierbare Nutzen und Lasten voraussichtlich generiert? _x000D_
c.) Wann ist damit zu rechnen, dass die letzte Zahlung (Rückfluss oder Ausgabe) erfolgt?_x000D_
d.) Gibt es relevante Auszahlungen in der fernen Zukunft am Ende der Lebenszeit (etwa Rückbau etc.) und wenn ja, zu welchem Zeitpunkt fallen sie an?</t>
  </si>
  <si>
    <t>Bestimmung der eingeschränkten Nutzungsdauern</t>
  </si>
  <si>
    <t>Sind die durch den Gesetz-, Verordnung oder Förderrichtliniengeber festgelegten Bemessungen der für die Kapitalwert zugrunde zu legenden Nutzungsdauer korrekt ermittelt worden?</t>
  </si>
  <si>
    <t>Hinweise vgl. Abb. 24 in Leitfaden.</t>
  </si>
  <si>
    <t>Berücksichtigung von Risiken und Degradation</t>
  </si>
  <si>
    <t>1.) Wird Risiko als Reduktion der Rückflüsse berücksichtigt?2.) Gibt es Aussagen über die Risikosituation der Investition?3.) Wird Degradation – wenn relevant – berücksichtigt?</t>
  </si>
  <si>
    <t>Da die Berücksichtigung von Risiko den Kapitalwert schmälert, erscheint zweckmäßig, einen entsprechenden Plausibilitätstest durchzuführen. Das Unternehmen sollte dabei plausibel machen, welche Risiken angenommen werden (mgl. Schadenshöhe bzw. Reduktions der Rückflüsse) und welche Wahrscheinlichkeit des Eintretens erwartet wird.</t>
  </si>
  <si>
    <t>B Berechnung</t>
  </si>
  <si>
    <t>1.) Wird der Kapitalwert korrekt errechnet?2.) Werden weitere Kapitalwerte je nach staatlicher Regelung bei unterschiedlichen zugrunde zu legenden Nutzungsdauernkorrekt errechnet?3.) Wird eine Tabellenkalkulationsdatei (etwa EXCEL) ohne Zellensperrung bereitgestellt?</t>
  </si>
  <si>
    <t>Hinweise zu den Kapitalwertberechnungen bei unterschiedlichen zugrunde zu legenden Nutzungsdauern vgl. Abb. 22 und 23  in Leitfaden.</t>
  </si>
  <si>
    <t>Inhalte des Kalkulationstableaus</t>
  </si>
  <si>
    <t>Werden sämtliche Zahlungsströme (alle monetarisierbaren Nutzen und Lasten) und alle Zahlungen je Periode in entsprechenden Tabellenspalten ausgewiesen?</t>
  </si>
  <si>
    <t>Sensitivitätsanalyse</t>
  </si>
  <si>
    <t>Wird die Sensitivitätsanalyse wie in der Norm beschrieben durchgeführt (freiwillig)?</t>
  </si>
  <si>
    <t>Wird die Szenarioanalyse wie in der Norm beschrieben durchgeführt?</t>
  </si>
  <si>
    <t>C Auswertung</t>
  </si>
  <si>
    <t>Auswertung der Ergebnisse</t>
  </si>
  <si>
    <t>1.) Liegt eine Schlussfolgerung vor?2.) Werden Entscheidungsempfehlungen abgegeben?3.) Sind Auswertungen des Szenarios und der Sensitivitätsanalyse enthalten?</t>
  </si>
  <si>
    <t>D Berichterstattung</t>
  </si>
  <si>
    <t>Transparente und nachvollziehbare Darstellung</t>
  </si>
  <si>
    <t>Erfolgt eine der Norm entsprechende – vollständige – Berichterstattung mit Vorlage der Berechnungen?</t>
  </si>
  <si>
    <t xml:space="preserve">Anhaltspunkte ergäben sich durch Nutzung der Bewertungsbericht-Chackliste in Anhang E der DIN EN 17463.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</si>
</sst>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kWh &quot;#,##0.00;&quot;kWh &quot;\-#,##0.00"/>
    <numFmt numFmtId="165" formatCode="&quot;€ &quot;#,##0.00;&quot;€ &quot;\-#,##0.00"/>
    <numFmt numFmtId="166" formatCode="#,##0.00&quot; €&quot;;\-#,##0.00&quot; €&quot;"/>
    <numFmt numFmtId="167" formatCode="0&quot; Jahre&quot;"/>
    <numFmt numFmtId="168" formatCode="0.00&quot; %&quot;"/>
    <numFmt numFmtId="169" formatCode="#,##0&quot; kWh &quot;;\-#,##0&quot; kWh&quot;"/>
  </numFmts>
  <fonts count="42" x14ac:knownFonts="1">
    <font>
      <sz val="11"/>
      <name val="Calibri"/>
    </font>
    <font>
      <b/>
      <sz val="20"/>
      <color rgb="FF123456"/>
      <name val="Calibri"/>
    </font>
    <font>
      <b/>
      <sz val="12"/>
      <color rgb="FF000000"/>
      <name val="Calibri"/>
    </font>
    <font>
      <sz val="11"/>
      <name val="Calibri"/>
    </font>
    <font>
      <sz val="11"/>
      <name val="Calibri"/>
    </font>
    <font>
      <sz val="11"/>
      <name val="Calibri"/>
    </font>
    <font>
      <sz val="11"/>
      <name val="Calibri"/>
    </font>
    <font>
      <sz val="11"/>
      <name val="Calibri"/>
    </font>
    <font>
      <b/>
      <sz val="24"/>
      <color rgb="FF000000"/>
      <name val="Calibri"/>
    </font>
    <font>
      <b/>
      <sz val="24"/>
      <color rgb="FF000000"/>
      <name val="Calibri"/>
    </font>
    <font>
      <b/>
      <sz val="24"/>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b/>
      <sz val="14"/>
      <color rgb="FF000000"/>
      <name val="Calibri"/>
    </font>
    <font>
      <b/>
      <sz val="14"/>
      <color rgb="FF000000"/>
      <name val="Calibri"/>
    </font>
    <font>
      <b/>
      <sz val="14"/>
      <color rgb="FF000000"/>
      <name val="Calibri"/>
    </font>
    <font>
      <sz val="11"/>
      <color rgb="FF000000"/>
      <name val="Calibri"/>
    </font>
    <font>
      <sz val="11"/>
      <color rgb="FF000000"/>
      <name val="Calibri"/>
    </font>
    <font>
      <sz val="11"/>
      <color rgb="FF000000"/>
      <name val="Calibri"/>
    </font>
    <font>
      <sz val="11"/>
      <color rgb="FF000000"/>
      <name val="Calibri"/>
    </font>
    <font>
      <b/>
      <sz val="12"/>
      <color rgb="FF000000"/>
      <name val="Calibri"/>
    </font>
    <font>
      <b/>
      <sz val="12"/>
      <color rgb="FF000000"/>
      <name val="Calibri"/>
    </font>
    <font>
      <b/>
      <sz val="12"/>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b/>
      <sz val="11"/>
      <color rgb="FF000000"/>
      <name val="Calibri"/>
    </font>
    <font>
      <sz val="11"/>
      <color rgb="FF000000"/>
      <name val="Calibri"/>
    </font>
    <font>
      <b/>
      <sz val="11"/>
      <color rgb="FF000000"/>
      <name val="Calibri"/>
    </font>
    <font>
      <b/>
      <sz val="11"/>
      <color rgb="FF000000"/>
      <name val="Calibri"/>
    </font>
    <font>
      <b/>
      <sz val="11"/>
      <color rgb="FF000000"/>
      <name val="Calibri"/>
    </font>
    <font>
      <b/>
      <sz val="11"/>
      <color rgb="FF000000"/>
      <name val="Calibri"/>
    </font>
    <font>
      <sz val="11"/>
      <color rgb="FF000000"/>
      <name val="Calibri"/>
    </font>
    <font>
      <sz val="11"/>
      <color rgb="FF000000"/>
      <name val="Calibri"/>
    </font>
    <font>
      <sz val="11"/>
      <color rgb="FF000000"/>
      <name val="Calibri"/>
    </font>
    <font>
      <sz val="11"/>
      <color rgb="FF000000"/>
      <name val="Calibri"/>
    </font>
  </fonts>
  <fills count="43">
    <fill>
      <patternFill patternType="none"/>
    </fill>
    <fill>
      <patternFill patternType="gray125"/>
    </fill>
    <fill>
      <patternFill patternType="solid">
        <fgColor rgb="FFFFFFFF"/>
      </patternFill>
    </fill>
    <fill>
      <patternFill patternType="solid">
        <fgColor rgb="FFB0E0E6"/>
      </patternFill>
    </fill>
    <fill>
      <patternFill patternType="solid">
        <fgColor rgb="FFFFFFFF"/>
      </patternFill>
    </fill>
    <fill>
      <patternFill patternType="solid">
        <fgColor rgb="FFFFFFFF"/>
      </patternFill>
    </fill>
    <fill>
      <patternFill patternType="solid">
        <fgColor rgb="FFFFFFFF"/>
      </patternFill>
    </fill>
    <fill>
      <patternFill patternType="solid">
        <fgColor rgb="FF90EE90"/>
      </patternFill>
    </fill>
    <fill>
      <patternFill patternType="solid">
        <fgColor rgb="FFFFB6C1"/>
      </patternFill>
    </fill>
    <fill>
      <patternFill patternType="solid">
        <fgColor rgb="FFFFFFFF"/>
      </patternFill>
    </fill>
    <fill>
      <patternFill patternType="solid">
        <fgColor rgb="FFFFFFFF"/>
      </patternFill>
    </fill>
    <fill>
      <patternFill patternType="solid">
        <fgColor rgb="FFFFFFFF"/>
      </patternFill>
    </fill>
    <fill>
      <patternFill patternType="solid">
        <fgColor rgb="FFF2F2F2"/>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
      <patternFill patternType="solid">
        <fgColor rgb="FFD3D3D3"/>
      </patternFill>
    </fill>
    <fill>
      <patternFill patternType="solid">
        <fgColor rgb="FFD3D3D3"/>
      </patternFill>
    </fill>
    <fill>
      <patternFill patternType="solid">
        <fgColor rgb="FF90EE90"/>
      </patternFill>
    </fill>
    <fill>
      <patternFill patternType="solid">
        <fgColor rgb="FF90EE90"/>
      </patternFill>
    </fill>
    <fill>
      <patternFill patternType="solid">
        <fgColor rgb="FF90EE90"/>
      </patternFill>
    </fill>
    <fill>
      <patternFill patternType="solid">
        <fgColor rgb="FFFFFFFF"/>
      </patternFill>
    </fill>
    <fill>
      <patternFill patternType="solid">
        <fgColor rgb="FFFCD5B4"/>
      </patternFill>
    </fill>
    <fill>
      <patternFill patternType="solid">
        <fgColor rgb="FFFCD5B4"/>
      </patternFill>
    </fill>
    <fill>
      <patternFill patternType="solid">
        <fgColor rgb="FFFCD5B4"/>
      </patternFill>
    </fill>
    <fill>
      <patternFill patternType="solid">
        <fgColor rgb="FFFFFFFF"/>
      </patternFill>
    </fill>
    <fill>
      <patternFill patternType="solid">
        <fgColor rgb="FFFFFFFF"/>
      </patternFill>
    </fill>
    <fill>
      <patternFill patternType="solid">
        <fgColor rgb="FFFFFFFF"/>
      </patternFill>
    </fill>
    <fill>
      <patternFill patternType="solid">
        <fgColor rgb="FFB7DEE8"/>
      </patternFill>
    </fill>
    <fill>
      <patternFill patternType="solid">
        <fgColor rgb="FFFFFFFF"/>
      </patternFill>
    </fill>
    <fill>
      <patternFill patternType="solid">
        <fgColor rgb="FFFFFFFF"/>
      </patternFill>
    </fill>
    <fill>
      <patternFill patternType="solid">
        <fgColor rgb="FFF2F2F2"/>
      </patternFill>
    </fill>
    <fill>
      <patternFill patternType="solid">
        <fgColor rgb="FF90EE90"/>
      </patternFill>
    </fill>
    <fill>
      <patternFill patternType="solid">
        <fgColor rgb="FFE1E1E1"/>
      </patternFill>
    </fill>
    <fill>
      <patternFill patternType="solid">
        <fgColor rgb="FFE1E1E1"/>
      </patternFill>
    </fill>
    <fill>
      <patternFill patternType="solid">
        <fgColor rgb="FFE1E1E1"/>
      </patternFill>
    </fill>
    <fill>
      <patternFill patternType="solid">
        <fgColor rgb="FFE1E1E1"/>
      </patternFill>
    </fill>
    <fill>
      <patternFill patternType="solid">
        <fgColor rgb="FFFFFFFF"/>
      </patternFill>
    </fill>
    <fill>
      <patternFill patternType="solid">
        <fgColor rgb="FFFFB6C1"/>
      </patternFill>
    </fill>
    <fill>
      <patternFill patternType="solid">
        <fgColor rgb="FF90EE90"/>
      </patternFill>
    </fill>
    <fill>
      <patternFill patternType="solid">
        <fgColor rgb="FFFFFFFF"/>
      </patternFill>
    </fill>
  </fills>
  <borders count="41">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medium">
        <color auto="1"/>
      </right>
      <top style="thick">
        <color auto="1"/>
      </top>
      <bottom style="thick">
        <color auto="1"/>
      </bottom>
      <diagonal/>
    </border>
    <border>
      <left style="medium">
        <color auto="1"/>
      </left>
      <right style="medium">
        <color auto="1"/>
      </right>
      <top style="thick">
        <color auto="1"/>
      </top>
      <bottom style="thick">
        <color auto="1"/>
      </bottom>
      <diagonal/>
    </border>
    <border>
      <left style="medium">
        <color auto="1"/>
      </left>
      <right style="thick">
        <color auto="1"/>
      </right>
      <top style="thick">
        <color auto="1"/>
      </top>
      <bottom style="thick">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ck">
        <color auto="1"/>
      </left>
      <right style="medium">
        <color auto="1"/>
      </right>
      <top style="thick">
        <color auto="1"/>
      </top>
      <bottom style="thick">
        <color auto="1"/>
      </bottom>
      <diagonal/>
    </border>
    <border>
      <left style="medium">
        <color auto="1"/>
      </left>
      <right style="medium">
        <color auto="1"/>
      </right>
      <top style="thick">
        <color auto="1"/>
      </top>
      <bottom style="thick">
        <color auto="1"/>
      </bottom>
      <diagonal/>
    </border>
    <border>
      <left style="medium">
        <color auto="1"/>
      </left>
      <right style="thick">
        <color auto="1"/>
      </right>
      <top style="thick">
        <color auto="1"/>
      </top>
      <bottom style="thick">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45">
    <xf numFmtId="0" fontId="0" fillId="0" borderId="0" xfId="0"/>
    <xf numFmtId="0" fontId="2" fillId="3" borderId="2" xfId="0" applyFont="1" applyFill="1" applyBorder="1" applyAlignment="1">
      <alignment horizontal="center" vertical="center" wrapText="1"/>
    </xf>
    <xf numFmtId="0" fontId="3" fillId="4" borderId="3" xfId="0" applyFont="1" applyFill="1" applyBorder="1"/>
    <xf numFmtId="164" fontId="4" fillId="5" borderId="4" xfId="0" applyNumberFormat="1" applyFont="1" applyFill="1" applyBorder="1"/>
    <xf numFmtId="165" fontId="5" fillId="6" borderId="5" xfId="0" applyNumberFormat="1" applyFont="1" applyFill="1" applyBorder="1"/>
    <xf numFmtId="165" fontId="6" fillId="7" borderId="6" xfId="0" applyNumberFormat="1" applyFont="1" applyFill="1" applyBorder="1"/>
    <xf numFmtId="165" fontId="7" fillId="8" borderId="7" xfId="0" applyNumberFormat="1" applyFont="1" applyFill="1" applyBorder="1"/>
    <xf numFmtId="0" fontId="11" fillId="12" borderId="11" xfId="0" applyFont="1" applyFill="1" applyBorder="1" applyAlignment="1">
      <alignment horizontal="left" vertical="center" wrapText="1"/>
    </xf>
    <xf numFmtId="166" fontId="22" fillId="23" borderId="21" xfId="0" applyNumberFormat="1" applyFont="1" applyFill="1" applyBorder="1" applyAlignment="1">
      <alignment horizontal="right" vertical="center" wrapText="1"/>
    </xf>
    <xf numFmtId="167" fontId="26" fillId="27" borderId="25" xfId="0" applyNumberFormat="1" applyFont="1" applyFill="1" applyBorder="1" applyAlignment="1">
      <alignment horizontal="right" vertical="center" wrapText="1"/>
    </xf>
    <xf numFmtId="168" fontId="27" fillId="28" borderId="26" xfId="0" applyNumberFormat="1" applyFont="1" applyFill="1" applyBorder="1" applyAlignment="1">
      <alignment horizontal="right" vertical="center" wrapText="1"/>
    </xf>
    <xf numFmtId="0" fontId="28" fillId="29" borderId="27" xfId="0" applyFont="1" applyFill="1" applyBorder="1" applyAlignment="1">
      <alignment horizontal="left" vertical="center" wrapText="1"/>
    </xf>
    <xf numFmtId="0" fontId="29" fillId="30" borderId="28" xfId="0" applyFont="1" applyFill="1" applyBorder="1" applyAlignment="1">
      <alignment horizontal="center" vertical="center" wrapText="1"/>
    </xf>
    <xf numFmtId="169" fontId="31" fillId="32" borderId="30" xfId="0" applyNumberFormat="1" applyFont="1" applyFill="1" applyBorder="1" applyAlignment="1">
      <alignment horizontal="right" vertical="center" wrapText="1"/>
    </xf>
    <xf numFmtId="0" fontId="32" fillId="33" borderId="31" xfId="0" applyFont="1" applyFill="1" applyBorder="1" applyAlignment="1">
      <alignment horizontal="left" vertical="center" wrapText="1"/>
    </xf>
    <xf numFmtId="166" fontId="33" fillId="34" borderId="32" xfId="0" applyNumberFormat="1" applyFont="1" applyFill="1" applyBorder="1" applyAlignment="1">
      <alignment horizontal="right" vertical="center" wrapText="1"/>
    </xf>
    <xf numFmtId="0" fontId="37" fillId="38" borderId="36" xfId="0" applyFont="1" applyFill="1" applyBorder="1" applyAlignment="1">
      <alignment horizontal="left" vertical="center" wrapText="1"/>
    </xf>
    <xf numFmtId="39" fontId="38" fillId="39" borderId="37" xfId="0" applyNumberFormat="1" applyFont="1" applyFill="1" applyBorder="1" applyAlignment="1">
      <alignment horizontal="right" vertical="center" wrapText="1"/>
    </xf>
    <xf numFmtId="39" fontId="39" fillId="40" borderId="38" xfId="0" applyNumberFormat="1" applyFont="1" applyFill="1" applyBorder="1" applyAlignment="1">
      <alignment horizontal="right" vertical="center" wrapText="1"/>
    </xf>
    <xf numFmtId="39" fontId="40" fillId="41" borderId="39" xfId="0" applyNumberFormat="1" applyFont="1" applyFill="1" applyBorder="1" applyAlignment="1">
      <alignment horizontal="right" vertical="center" wrapText="1"/>
    </xf>
    <xf numFmtId="0" fontId="41" fillId="42" borderId="40" xfId="0" applyFont="1" applyFill="1" applyBorder="1" applyAlignment="1">
      <alignment horizontal="right" vertical="center" wrapText="1"/>
    </xf>
    <xf numFmtId="49" fontId="0" fillId="0" borderId="0" xfId="0" applyNumberFormat="1"/>
    <xf numFmtId="0" fontId="1" fillId="2" borderId="1" xfId="0" applyFont="1" applyFill="1" applyBorder="1" applyAlignment="1">
      <alignment horizontal="center" vertical="center" wrapText="1"/>
    </xf>
    <xf numFmtId="0" fontId="0" fillId="0" borderId="0" xfId="0"/>
    <xf numFmtId="0" fontId="15" fillId="16" borderId="0" xfId="0" applyFont="1" applyFill="1" applyAlignment="1">
      <alignment horizontal="left" vertical="center" wrapText="1"/>
    </xf>
    <xf numFmtId="0" fontId="23" fillId="24" borderId="22" xfId="0" applyFont="1" applyFill="1" applyBorder="1" applyAlignment="1">
      <alignment horizontal="center" vertical="center" wrapText="1"/>
    </xf>
    <xf numFmtId="0" fontId="24" fillId="25" borderId="23" xfId="0" applyFont="1" applyFill="1" applyBorder="1" applyAlignment="1">
      <alignment horizontal="center" vertical="center" wrapText="1"/>
    </xf>
    <xf numFmtId="0" fontId="25" fillId="26" borderId="24" xfId="0" applyFont="1" applyFill="1" applyBorder="1" applyAlignment="1">
      <alignment horizontal="center" vertical="center" wrapText="1"/>
    </xf>
    <xf numFmtId="168" fontId="30" fillId="31" borderId="29" xfId="0" applyNumberFormat="1" applyFont="1" applyFill="1" applyBorder="1" applyAlignment="1">
      <alignment horizontal="left" vertical="center" wrapText="1"/>
    </xf>
    <xf numFmtId="0" fontId="13" fillId="14" borderId="13" xfId="0" applyFont="1" applyFill="1" applyBorder="1" applyAlignment="1">
      <alignment horizontal="left" vertical="center" wrapText="1"/>
    </xf>
    <xf numFmtId="0" fontId="14" fillId="15" borderId="14" xfId="0" applyFont="1" applyFill="1" applyBorder="1" applyAlignment="1">
      <alignment horizontal="left" vertical="center" wrapText="1"/>
    </xf>
    <xf numFmtId="0" fontId="34" fillId="35" borderId="33" xfId="0" applyFont="1" applyFill="1" applyBorder="1" applyAlignment="1">
      <alignment horizontal="left" vertical="center" wrapText="1"/>
    </xf>
    <xf numFmtId="0" fontId="35" fillId="36" borderId="34" xfId="0" applyFont="1" applyFill="1" applyBorder="1" applyAlignment="1">
      <alignment horizontal="left" vertical="center" wrapText="1"/>
    </xf>
    <xf numFmtId="0" fontId="36" fillId="37" borderId="35" xfId="0" applyFont="1" applyFill="1" applyBorder="1" applyAlignment="1">
      <alignment horizontal="left" vertical="center" wrapText="1"/>
    </xf>
    <xf numFmtId="0" fontId="8" fillId="9" borderId="8"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10" fillId="11" borderId="10" xfId="0" applyFont="1" applyFill="1" applyBorder="1" applyAlignment="1">
      <alignment horizontal="center" vertical="center" wrapText="1"/>
    </xf>
    <xf numFmtId="0" fontId="12" fillId="13" borderId="12" xfId="0" applyFont="1" applyFill="1" applyBorder="1" applyAlignment="1">
      <alignment horizontal="left" vertical="center" wrapText="1"/>
    </xf>
    <xf numFmtId="0" fontId="16" fillId="17" borderId="15" xfId="0" applyFont="1" applyFill="1" applyBorder="1" applyAlignment="1">
      <alignment horizontal="center" vertical="center" wrapText="1"/>
    </xf>
    <xf numFmtId="0" fontId="17" fillId="18" borderId="16" xfId="0" applyFont="1" applyFill="1" applyBorder="1" applyAlignment="1">
      <alignment horizontal="center" vertical="center" wrapText="1"/>
    </xf>
    <xf numFmtId="0" fontId="18" fillId="19" borderId="17" xfId="0" applyFont="1" applyFill="1" applyBorder="1" applyAlignment="1">
      <alignment horizontal="center" vertical="center" wrapText="1"/>
    </xf>
    <xf numFmtId="0" fontId="19" fillId="20" borderId="18" xfId="0" applyFont="1" applyFill="1" applyBorder="1" applyAlignment="1">
      <alignment horizontal="left" vertical="center" wrapText="1"/>
    </xf>
    <xf numFmtId="0" fontId="20" fillId="21" borderId="19" xfId="0" applyFont="1" applyFill="1" applyBorder="1" applyAlignment="1">
      <alignment horizontal="left" vertical="center" wrapText="1"/>
    </xf>
    <xf numFmtId="0" fontId="21" fillId="22" borderId="20" xfId="0" applyFont="1" applyFill="1" applyBorder="1" applyAlignment="1">
      <alignment horizontal="left" vertical="center" wrapText="1"/>
    </xf>
    <xf numFmtId="0" fontId="0" fillId="4" borderId="3" xfId="0"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workbookViewId="0">
      <selection activeCell="D9" sqref="D9"/>
    </sheetView>
  </sheetViews>
  <sheetFormatPr defaultRowHeight="14.5" x14ac:dyDescent="0.35"/>
  <cols>
    <col min="1" max="1" width="66.6328125" customWidth="1"/>
    <col min="2" max="2" width="33.36328125" customWidth="1"/>
    <col min="3" max="8" width="16.6328125" customWidth="1"/>
  </cols>
  <sheetData>
    <row r="1" spans="1:8" ht="40" customHeight="1" x14ac:dyDescent="0.35">
      <c r="A1" s="22" t="s">
        <v>0</v>
      </c>
      <c r="B1" s="23"/>
      <c r="C1" s="23"/>
      <c r="D1" s="23"/>
      <c r="E1" s="23"/>
      <c r="F1" s="23"/>
      <c r="G1" s="23"/>
      <c r="H1" s="23"/>
    </row>
    <row r="2" spans="1:8" ht="64" customHeight="1" x14ac:dyDescent="0.35">
      <c r="A2" s="1" t="s">
        <v>1</v>
      </c>
      <c r="B2" s="1" t="s">
        <v>2</v>
      </c>
      <c r="C2" s="1" t="s">
        <v>3</v>
      </c>
      <c r="D2" s="1" t="s">
        <v>4</v>
      </c>
      <c r="E2" s="1" t="s">
        <v>5</v>
      </c>
      <c r="F2" s="1" t="s">
        <v>6</v>
      </c>
      <c r="G2" s="1" t="s">
        <v>7</v>
      </c>
      <c r="H2" s="1" t="s">
        <v>8</v>
      </c>
    </row>
    <row r="3" spans="1:8" x14ac:dyDescent="0.35">
      <c r="A3" s="2" t="s">
        <v>9</v>
      </c>
      <c r="B3" s="2" t="s">
        <v>9</v>
      </c>
      <c r="C3" s="3">
        <v>153751.375</v>
      </c>
      <c r="D3" s="4">
        <v>1</v>
      </c>
      <c r="E3" s="5">
        <v>250332.80927394924</v>
      </c>
      <c r="F3" s="5">
        <v>54028.054040639356</v>
      </c>
      <c r="G3" s="6">
        <v>0</v>
      </c>
      <c r="H3" s="6">
        <v>0</v>
      </c>
    </row>
    <row r="4" spans="1:8" x14ac:dyDescent="0.35">
      <c r="A4" s="44" t="s">
        <v>10</v>
      </c>
      <c r="B4" s="2" t="s">
        <v>10</v>
      </c>
      <c r="C4" s="3">
        <v>151976</v>
      </c>
      <c r="D4" s="4">
        <v>2</v>
      </c>
      <c r="E4" s="5">
        <v>277451.12615284265</v>
      </c>
      <c r="F4" s="5">
        <v>60533.27985014033</v>
      </c>
      <c r="G4" s="6">
        <v>0</v>
      </c>
      <c r="H4" s="6">
        <v>0</v>
      </c>
    </row>
    <row r="5" spans="1:8" x14ac:dyDescent="0.35">
      <c r="A5" s="2" t="s">
        <v>11</v>
      </c>
      <c r="B5" s="2" t="s">
        <v>11</v>
      </c>
      <c r="C5" s="3">
        <v>34237.314300000005</v>
      </c>
      <c r="D5" s="4">
        <v>10000</v>
      </c>
      <c r="E5" s="5">
        <v>98466.257891053436</v>
      </c>
      <c r="F5" s="5">
        <v>12175.868082494228</v>
      </c>
      <c r="G5" s="6">
        <v>0</v>
      </c>
      <c r="H5" s="6">
        <v>0</v>
      </c>
    </row>
    <row r="6" spans="1:8" x14ac:dyDescent="0.35">
      <c r="A6" s="2" t="s">
        <v>12</v>
      </c>
      <c r="B6" s="2" t="s">
        <v>12</v>
      </c>
      <c r="C6" s="3">
        <v>36394.808800000006</v>
      </c>
      <c r="D6" s="4">
        <v>7</v>
      </c>
      <c r="E6" s="5">
        <v>59250.038349745169</v>
      </c>
      <c r="F6" s="5">
        <v>12782.330121138344</v>
      </c>
      <c r="G6" s="6">
        <v>0</v>
      </c>
      <c r="H6" s="6">
        <v>0</v>
      </c>
    </row>
  </sheetData>
  <mergeCells count="1">
    <mergeCell ref="A1:H1"/>
  </mergeCells>
  <pageMargins left="0.7" right="0.7" top="0.75" bottom="0.75" header="0.3" footer="0.3"/>
  <ignoredErrors>
    <ignoredError sqref="A1:H3 B4:H4 A5:H5 A6:H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15"/>
  <sheetViews>
    <sheetView workbookViewId="0"/>
  </sheetViews>
  <sheetFormatPr defaultRowHeight="14.5" x14ac:dyDescent="0.35"/>
  <cols>
    <col min="1" max="1" width="56" customWidth="1"/>
    <col min="2" max="2" width="47.6328125" customWidth="1"/>
    <col min="3" max="3" width="23.453125" customWidth="1"/>
    <col min="4" max="4" width="26.453125" customWidth="1"/>
    <col min="5" max="5" width="20.36328125" customWidth="1"/>
    <col min="6" max="6" width="23.6328125" customWidth="1"/>
    <col min="7" max="7" width="14.453125" customWidth="1"/>
    <col min="8" max="8" width="12.6328125" customWidth="1"/>
    <col min="9" max="10" width="21.81640625" customWidth="1"/>
    <col min="11" max="11" width="27.1796875" customWidth="1"/>
    <col min="12" max="12" width="28.453125" customWidth="1"/>
    <col min="13" max="13" width="16.453125" customWidth="1"/>
    <col min="14" max="14" width="15.6328125" customWidth="1"/>
    <col min="15" max="15" width="25.81640625" customWidth="1"/>
    <col min="16" max="16" width="20.453125" customWidth="1"/>
    <col min="17" max="17" width="27.36328125" customWidth="1"/>
    <col min="18" max="28" width="9.81640625" customWidth="1"/>
    <col min="29" max="16383" width="45" customWidth="1"/>
  </cols>
  <sheetData>
    <row r="1" spans="1:8" ht="48" customHeight="1" x14ac:dyDescent="0.35">
      <c r="A1" s="34" t="s">
        <v>9</v>
      </c>
      <c r="B1" s="35" t="s">
        <v>13</v>
      </c>
      <c r="C1" s="35" t="s">
        <v>13</v>
      </c>
      <c r="D1" s="35" t="s">
        <v>13</v>
      </c>
      <c r="E1" s="35" t="s">
        <v>13</v>
      </c>
      <c r="F1" s="35" t="s">
        <v>13</v>
      </c>
      <c r="G1" s="35" t="s">
        <v>13</v>
      </c>
      <c r="H1" s="36" t="s">
        <v>13</v>
      </c>
    </row>
    <row r="2" spans="1:8" x14ac:dyDescent="0.35">
      <c r="A2" s="7" t="s">
        <v>14</v>
      </c>
      <c r="B2" s="37" t="s">
        <v>9</v>
      </c>
      <c r="C2" s="29" t="s">
        <v>13</v>
      </c>
      <c r="D2" s="29" t="s">
        <v>13</v>
      </c>
      <c r="E2" s="29" t="s">
        <v>13</v>
      </c>
      <c r="F2" s="29" t="s">
        <v>13</v>
      </c>
      <c r="G2" s="29" t="s">
        <v>13</v>
      </c>
      <c r="H2" s="30" t="s">
        <v>13</v>
      </c>
    </row>
    <row r="3" spans="1:8" x14ac:dyDescent="0.35">
      <c r="A3" s="7" t="s">
        <v>15</v>
      </c>
      <c r="B3" s="37" t="s">
        <v>16</v>
      </c>
      <c r="C3" s="29" t="s">
        <v>13</v>
      </c>
      <c r="D3" s="29" t="s">
        <v>13</v>
      </c>
      <c r="E3" s="29" t="s">
        <v>13</v>
      </c>
      <c r="F3" s="29" t="s">
        <v>13</v>
      </c>
      <c r="G3" s="29" t="s">
        <v>13</v>
      </c>
      <c r="H3" s="30" t="s">
        <v>13</v>
      </c>
    </row>
    <row r="4" spans="1:8" x14ac:dyDescent="0.35">
      <c r="A4" s="24" t="s">
        <v>13</v>
      </c>
      <c r="B4" s="24" t="s">
        <v>13</v>
      </c>
      <c r="C4" s="24" t="s">
        <v>13</v>
      </c>
      <c r="D4" s="24" t="s">
        <v>13</v>
      </c>
      <c r="E4" s="24" t="s">
        <v>13</v>
      </c>
      <c r="F4" s="24" t="s">
        <v>13</v>
      </c>
      <c r="G4" s="24" t="s">
        <v>13</v>
      </c>
      <c r="H4" s="24" t="s">
        <v>13</v>
      </c>
    </row>
    <row r="5" spans="1:8" ht="28" customHeight="1" x14ac:dyDescent="0.35">
      <c r="A5" s="38" t="s">
        <v>17</v>
      </c>
      <c r="B5" s="39" t="s">
        <v>13</v>
      </c>
      <c r="C5" s="39" t="s">
        <v>13</v>
      </c>
      <c r="D5" s="39" t="s">
        <v>13</v>
      </c>
      <c r="E5" s="39" t="s">
        <v>13</v>
      </c>
      <c r="F5" s="39" t="s">
        <v>13</v>
      </c>
      <c r="G5" s="39" t="s">
        <v>13</v>
      </c>
      <c r="H5" s="40" t="s">
        <v>13</v>
      </c>
    </row>
    <row r="6" spans="1:8" x14ac:dyDescent="0.35">
      <c r="A6" s="7" t="s">
        <v>18</v>
      </c>
      <c r="B6" s="37" t="s">
        <v>19</v>
      </c>
      <c r="C6" s="29" t="s">
        <v>13</v>
      </c>
      <c r="D6" s="29" t="s">
        <v>13</v>
      </c>
      <c r="E6" s="29" t="s">
        <v>13</v>
      </c>
      <c r="F6" s="29" t="s">
        <v>13</v>
      </c>
      <c r="G6" s="29" t="s">
        <v>13</v>
      </c>
      <c r="H6" s="30" t="s">
        <v>13</v>
      </c>
    </row>
    <row r="7" spans="1:8" x14ac:dyDescent="0.35">
      <c r="A7" s="7" t="s">
        <v>20</v>
      </c>
      <c r="B7" s="37" t="s">
        <v>21</v>
      </c>
      <c r="C7" s="29" t="s">
        <v>13</v>
      </c>
      <c r="D7" s="29" t="s">
        <v>13</v>
      </c>
      <c r="E7" s="29" t="s">
        <v>13</v>
      </c>
      <c r="F7" s="29" t="s">
        <v>13</v>
      </c>
      <c r="G7" s="29" t="s">
        <v>13</v>
      </c>
      <c r="H7" s="30" t="s">
        <v>13</v>
      </c>
    </row>
    <row r="8" spans="1:8" x14ac:dyDescent="0.35">
      <c r="A8" s="7" t="s">
        <v>22</v>
      </c>
      <c r="B8" s="37" t="s">
        <v>13</v>
      </c>
      <c r="C8" s="29" t="s">
        <v>13</v>
      </c>
      <c r="D8" s="29" t="s">
        <v>13</v>
      </c>
      <c r="E8" s="29" t="s">
        <v>13</v>
      </c>
      <c r="F8" s="29" t="s">
        <v>13</v>
      </c>
      <c r="G8" s="29" t="s">
        <v>13</v>
      </c>
      <c r="H8" s="30" t="s">
        <v>13</v>
      </c>
    </row>
    <row r="9" spans="1:8" ht="42" customHeight="1" x14ac:dyDescent="0.35">
      <c r="A9" s="7" t="s">
        <v>23</v>
      </c>
      <c r="B9" s="41" t="s">
        <v>24</v>
      </c>
      <c r="C9" s="42" t="s">
        <v>13</v>
      </c>
      <c r="D9" s="42" t="s">
        <v>13</v>
      </c>
      <c r="E9" s="42" t="s">
        <v>13</v>
      </c>
      <c r="F9" s="42" t="s">
        <v>13</v>
      </c>
      <c r="G9" s="42" t="s">
        <v>13</v>
      </c>
      <c r="H9" s="43" t="s">
        <v>13</v>
      </c>
    </row>
    <row r="10" spans="1:8" x14ac:dyDescent="0.35">
      <c r="A10" s="24" t="s">
        <v>13</v>
      </c>
      <c r="B10" s="24" t="s">
        <v>13</v>
      </c>
      <c r="C10" s="24" t="s">
        <v>13</v>
      </c>
      <c r="D10" s="24" t="s">
        <v>13</v>
      </c>
      <c r="E10" s="24" t="s">
        <v>13</v>
      </c>
      <c r="F10" s="24" t="s">
        <v>13</v>
      </c>
      <c r="G10" s="24" t="s">
        <v>13</v>
      </c>
      <c r="H10" s="24" t="s">
        <v>13</v>
      </c>
    </row>
    <row r="11" spans="1:8" ht="28" customHeight="1" x14ac:dyDescent="0.35">
      <c r="A11" s="38" t="s">
        <v>25</v>
      </c>
      <c r="B11" s="39" t="s">
        <v>13</v>
      </c>
      <c r="C11" s="39" t="s">
        <v>13</v>
      </c>
      <c r="D11" s="39" t="s">
        <v>13</v>
      </c>
      <c r="E11" s="39" t="s">
        <v>13</v>
      </c>
      <c r="F11" s="39" t="s">
        <v>13</v>
      </c>
      <c r="G11" s="39" t="s">
        <v>13</v>
      </c>
      <c r="H11" s="40" t="s">
        <v>13</v>
      </c>
    </row>
    <row r="12" spans="1:8" x14ac:dyDescent="0.35">
      <c r="A12" s="7" t="s">
        <v>26</v>
      </c>
      <c r="B12" s="8">
        <v>250332.80927394924</v>
      </c>
      <c r="C12" s="37" t="s">
        <v>13</v>
      </c>
      <c r="D12" s="29" t="s">
        <v>13</v>
      </c>
      <c r="E12" s="29" t="s">
        <v>13</v>
      </c>
      <c r="F12" s="29" t="s">
        <v>13</v>
      </c>
      <c r="G12" s="29" t="s">
        <v>13</v>
      </c>
      <c r="H12" s="30" t="s">
        <v>13</v>
      </c>
    </row>
    <row r="13" spans="1:8" ht="21" customHeight="1" x14ac:dyDescent="0.35">
      <c r="A13" s="7" t="s">
        <v>27</v>
      </c>
      <c r="B13" s="37" t="s">
        <v>28</v>
      </c>
      <c r="C13" s="29" t="s">
        <v>13</v>
      </c>
      <c r="D13" s="29" t="s">
        <v>13</v>
      </c>
      <c r="E13" s="29" t="s">
        <v>13</v>
      </c>
      <c r="F13" s="29" t="s">
        <v>13</v>
      </c>
      <c r="G13" s="29" t="s">
        <v>13</v>
      </c>
      <c r="H13" s="30" t="s">
        <v>13</v>
      </c>
    </row>
    <row r="14" spans="1:8" x14ac:dyDescent="0.35">
      <c r="A14" s="7" t="s">
        <v>29</v>
      </c>
      <c r="B14" s="37" t="s">
        <v>13</v>
      </c>
      <c r="C14" s="29" t="s">
        <v>13</v>
      </c>
      <c r="D14" s="29" t="s">
        <v>13</v>
      </c>
      <c r="E14" s="29" t="s">
        <v>13</v>
      </c>
      <c r="F14" s="29" t="s">
        <v>13</v>
      </c>
      <c r="G14" s="29" t="s">
        <v>13</v>
      </c>
      <c r="H14" s="30" t="s">
        <v>13</v>
      </c>
    </row>
    <row r="15" spans="1:8" x14ac:dyDescent="0.35">
      <c r="A15" s="25" t="s">
        <v>30</v>
      </c>
      <c r="B15" s="26" t="s">
        <v>13</v>
      </c>
      <c r="C15" s="26" t="s">
        <v>13</v>
      </c>
      <c r="D15" s="26" t="s">
        <v>13</v>
      </c>
      <c r="E15" s="26" t="s">
        <v>13</v>
      </c>
      <c r="F15" s="26" t="s">
        <v>13</v>
      </c>
      <c r="G15" s="26" t="s">
        <v>13</v>
      </c>
      <c r="H15" s="27" t="s">
        <v>13</v>
      </c>
    </row>
    <row r="16" spans="1:8" ht="29" x14ac:dyDescent="0.35">
      <c r="A16" s="7" t="s">
        <v>31</v>
      </c>
      <c r="B16" s="8">
        <v>67510.170314675153</v>
      </c>
      <c r="C16" s="7" t="s">
        <v>32</v>
      </c>
      <c r="D16" s="8">
        <v>501181.09646544221</v>
      </c>
      <c r="E16" s="37" t="s">
        <v>13</v>
      </c>
      <c r="F16" s="29" t="s">
        <v>13</v>
      </c>
      <c r="G16" s="29" t="s">
        <v>13</v>
      </c>
      <c r="H16" s="30" t="s">
        <v>13</v>
      </c>
    </row>
    <row r="17" spans="1:8" ht="21" customHeight="1" x14ac:dyDescent="0.35">
      <c r="A17" s="7" t="s">
        <v>33</v>
      </c>
      <c r="B17" s="37" t="s">
        <v>34</v>
      </c>
      <c r="C17" s="29" t="s">
        <v>13</v>
      </c>
      <c r="D17" s="29" t="s">
        <v>13</v>
      </c>
      <c r="E17" s="29" t="s">
        <v>13</v>
      </c>
      <c r="F17" s="29" t="s">
        <v>13</v>
      </c>
      <c r="G17" s="29" t="s">
        <v>13</v>
      </c>
      <c r="H17" s="30" t="s">
        <v>13</v>
      </c>
    </row>
    <row r="18" spans="1:8" ht="42" customHeight="1" x14ac:dyDescent="0.35">
      <c r="A18" s="7" t="s">
        <v>35</v>
      </c>
      <c r="B18" s="37" t="s">
        <v>36</v>
      </c>
      <c r="C18" s="29" t="s">
        <v>13</v>
      </c>
      <c r="D18" s="29" t="s">
        <v>13</v>
      </c>
      <c r="E18" s="29" t="s">
        <v>13</v>
      </c>
      <c r="F18" s="29" t="s">
        <v>13</v>
      </c>
      <c r="G18" s="29" t="s">
        <v>13</v>
      </c>
      <c r="H18" s="30" t="s">
        <v>13</v>
      </c>
    </row>
    <row r="19" spans="1:8" x14ac:dyDescent="0.35">
      <c r="A19" s="25" t="s">
        <v>37</v>
      </c>
      <c r="B19" s="26" t="s">
        <v>13</v>
      </c>
      <c r="C19" s="26" t="s">
        <v>13</v>
      </c>
      <c r="D19" s="26" t="s">
        <v>13</v>
      </c>
      <c r="E19" s="26" t="s">
        <v>13</v>
      </c>
      <c r="F19" s="26" t="s">
        <v>13</v>
      </c>
      <c r="G19" s="26" t="s">
        <v>13</v>
      </c>
      <c r="H19" s="27" t="s">
        <v>13</v>
      </c>
    </row>
    <row r="20" spans="1:8" x14ac:dyDescent="0.35">
      <c r="A20" s="7" t="s">
        <v>38</v>
      </c>
      <c r="B20" s="9">
        <f>B49</f>
        <v>10</v>
      </c>
      <c r="C20" s="37" t="s">
        <v>13</v>
      </c>
      <c r="D20" s="29" t="s">
        <v>13</v>
      </c>
      <c r="E20" s="29" t="s">
        <v>13</v>
      </c>
      <c r="F20" s="29" t="s">
        <v>13</v>
      </c>
      <c r="G20" s="29" t="s">
        <v>13</v>
      </c>
      <c r="H20" s="30" t="s">
        <v>13</v>
      </c>
    </row>
    <row r="21" spans="1:8" ht="42" customHeight="1" x14ac:dyDescent="0.35">
      <c r="A21" s="7" t="s">
        <v>39</v>
      </c>
      <c r="B21" s="37" t="s">
        <v>40</v>
      </c>
      <c r="C21" s="29" t="s">
        <v>13</v>
      </c>
      <c r="D21" s="29" t="s">
        <v>13</v>
      </c>
      <c r="E21" s="29" t="s">
        <v>13</v>
      </c>
      <c r="F21" s="29" t="s">
        <v>13</v>
      </c>
      <c r="G21" s="29" t="s">
        <v>13</v>
      </c>
      <c r="H21" s="30" t="s">
        <v>13</v>
      </c>
    </row>
    <row r="22" spans="1:8" x14ac:dyDescent="0.35">
      <c r="A22" s="7" t="s">
        <v>41</v>
      </c>
      <c r="B22" s="10">
        <f>B42</f>
        <v>4</v>
      </c>
      <c r="C22" s="37" t="s">
        <v>13</v>
      </c>
      <c r="D22" s="29" t="s">
        <v>13</v>
      </c>
      <c r="E22" s="29" t="s">
        <v>13</v>
      </c>
      <c r="F22" s="29" t="s">
        <v>13</v>
      </c>
      <c r="G22" s="29" t="s">
        <v>13</v>
      </c>
      <c r="H22" s="30" t="s">
        <v>13</v>
      </c>
    </row>
    <row r="23" spans="1:8" ht="42" customHeight="1" x14ac:dyDescent="0.35">
      <c r="A23" s="7" t="s">
        <v>42</v>
      </c>
      <c r="B23" s="37" t="s">
        <v>43</v>
      </c>
      <c r="C23" s="29" t="s">
        <v>13</v>
      </c>
      <c r="D23" s="29" t="s">
        <v>13</v>
      </c>
      <c r="E23" s="29" t="s">
        <v>13</v>
      </c>
      <c r="F23" s="29" t="s">
        <v>13</v>
      </c>
      <c r="G23" s="29" t="s">
        <v>13</v>
      </c>
      <c r="H23" s="30" t="s">
        <v>13</v>
      </c>
    </row>
    <row r="24" spans="1:8" x14ac:dyDescent="0.35">
      <c r="A24" s="7" t="s">
        <v>44</v>
      </c>
      <c r="B24" s="10">
        <f>B48</f>
        <v>5</v>
      </c>
      <c r="C24" s="37" t="s">
        <v>13</v>
      </c>
      <c r="D24" s="29" t="s">
        <v>13</v>
      </c>
      <c r="E24" s="29" t="s">
        <v>13</v>
      </c>
      <c r="F24" s="29" t="s">
        <v>13</v>
      </c>
      <c r="G24" s="29" t="s">
        <v>13</v>
      </c>
      <c r="H24" s="30" t="s">
        <v>13</v>
      </c>
    </row>
    <row r="25" spans="1:8" ht="63" customHeight="1" x14ac:dyDescent="0.35">
      <c r="A25" s="7" t="s">
        <v>45</v>
      </c>
      <c r="B25" s="37" t="s">
        <v>46</v>
      </c>
      <c r="C25" s="29" t="s">
        <v>13</v>
      </c>
      <c r="D25" s="29" t="s">
        <v>13</v>
      </c>
      <c r="E25" s="29" t="s">
        <v>13</v>
      </c>
      <c r="F25" s="29" t="s">
        <v>13</v>
      </c>
      <c r="G25" s="29" t="s">
        <v>13</v>
      </c>
      <c r="H25" s="30" t="s">
        <v>13</v>
      </c>
    </row>
    <row r="26" spans="1:8" x14ac:dyDescent="0.35">
      <c r="A26" s="7" t="s">
        <v>47</v>
      </c>
      <c r="B26" s="10">
        <f>B46</f>
        <v>2</v>
      </c>
      <c r="C26" s="7" t="s">
        <v>48</v>
      </c>
      <c r="D26" s="37" t="s">
        <v>13</v>
      </c>
      <c r="E26" s="29" t="s">
        <v>13</v>
      </c>
      <c r="F26" s="29" t="s">
        <v>13</v>
      </c>
      <c r="G26" s="29" t="s">
        <v>13</v>
      </c>
      <c r="H26" s="30" t="s">
        <v>13</v>
      </c>
    </row>
    <row r="27" spans="1:8" ht="29" x14ac:dyDescent="0.35">
      <c r="A27" s="7" t="s">
        <v>49</v>
      </c>
      <c r="B27" s="10">
        <v>0</v>
      </c>
      <c r="C27" s="7" t="s">
        <v>50</v>
      </c>
      <c r="D27" s="11" t="s">
        <v>51</v>
      </c>
      <c r="E27" s="7" t="s">
        <v>52</v>
      </c>
      <c r="F27" s="37" t="s">
        <v>13</v>
      </c>
      <c r="G27" s="29" t="s">
        <v>13</v>
      </c>
      <c r="H27" s="30" t="s">
        <v>13</v>
      </c>
    </row>
    <row r="28" spans="1:8" x14ac:dyDescent="0.35">
      <c r="A28" s="24" t="s">
        <v>13</v>
      </c>
      <c r="B28" s="24" t="s">
        <v>13</v>
      </c>
      <c r="C28" s="24" t="s">
        <v>13</v>
      </c>
      <c r="D28" s="24" t="s">
        <v>13</v>
      </c>
      <c r="E28" s="24" t="s">
        <v>13</v>
      </c>
      <c r="F28" s="24" t="s">
        <v>13</v>
      </c>
      <c r="G28" s="24" t="s">
        <v>13</v>
      </c>
      <c r="H28" s="24" t="s">
        <v>13</v>
      </c>
    </row>
    <row r="29" spans="1:8" ht="28" customHeight="1" x14ac:dyDescent="0.35">
      <c r="A29" s="38" t="s">
        <v>53</v>
      </c>
      <c r="B29" s="39" t="s">
        <v>13</v>
      </c>
      <c r="C29" s="39" t="s">
        <v>13</v>
      </c>
      <c r="D29" s="39" t="s">
        <v>13</v>
      </c>
      <c r="E29" s="39" t="s">
        <v>13</v>
      </c>
      <c r="F29" s="39" t="s">
        <v>13</v>
      </c>
      <c r="G29" s="39" t="s">
        <v>13</v>
      </c>
      <c r="H29" s="40" t="s">
        <v>13</v>
      </c>
    </row>
    <row r="30" spans="1:8" x14ac:dyDescent="0.35">
      <c r="A30" s="25" t="s">
        <v>54</v>
      </c>
      <c r="B30" s="26" t="s">
        <v>13</v>
      </c>
      <c r="C30" s="26" t="s">
        <v>13</v>
      </c>
      <c r="D30" s="26" t="s">
        <v>13</v>
      </c>
      <c r="E30" s="26" t="s">
        <v>13</v>
      </c>
      <c r="F30" s="26" t="s">
        <v>13</v>
      </c>
      <c r="G30" s="26" t="s">
        <v>13</v>
      </c>
      <c r="H30" s="27" t="s">
        <v>13</v>
      </c>
    </row>
    <row r="31" spans="1:8" ht="29" x14ac:dyDescent="0.35">
      <c r="A31" s="12" t="s">
        <v>55</v>
      </c>
      <c r="B31" s="12" t="s">
        <v>1</v>
      </c>
      <c r="C31" s="12" t="s">
        <v>56</v>
      </c>
      <c r="D31" s="12" t="s">
        <v>57</v>
      </c>
      <c r="E31" s="12" t="s">
        <v>58</v>
      </c>
      <c r="F31" s="12" t="s">
        <v>59</v>
      </c>
      <c r="G31" s="12" t="s">
        <v>60</v>
      </c>
      <c r="H31" s="12" t="s">
        <v>61</v>
      </c>
    </row>
    <row r="32" spans="1:8" ht="29" x14ac:dyDescent="0.35">
      <c r="A32" s="11" t="s">
        <v>62</v>
      </c>
      <c r="B32" s="11" t="s">
        <v>63</v>
      </c>
      <c r="C32" s="11" t="s">
        <v>13</v>
      </c>
      <c r="D32" s="11" t="s">
        <v>64</v>
      </c>
      <c r="E32" s="11">
        <v>1</v>
      </c>
      <c r="F32" s="11" t="s">
        <v>65</v>
      </c>
      <c r="G32" s="11" t="s">
        <v>16</v>
      </c>
      <c r="H32" s="11" t="s">
        <v>66</v>
      </c>
    </row>
    <row r="33" spans="1:8" x14ac:dyDescent="0.35">
      <c r="A33" s="11" t="s">
        <v>67</v>
      </c>
      <c r="B33" s="11" t="s">
        <v>68</v>
      </c>
      <c r="C33" s="11" t="s">
        <v>69</v>
      </c>
      <c r="D33" s="11" t="s">
        <v>51</v>
      </c>
      <c r="E33" s="11" t="s">
        <v>16</v>
      </c>
      <c r="F33" s="11" t="s">
        <v>70</v>
      </c>
      <c r="G33" s="11" t="s">
        <v>16</v>
      </c>
      <c r="H33" s="11" t="s">
        <v>71</v>
      </c>
    </row>
    <row r="34" spans="1:8" x14ac:dyDescent="0.35">
      <c r="A34" s="11" t="s">
        <v>67</v>
      </c>
      <c r="B34" s="11" t="s">
        <v>72</v>
      </c>
      <c r="C34" s="11" t="s">
        <v>73</v>
      </c>
      <c r="D34" s="11" t="s">
        <v>64</v>
      </c>
      <c r="E34" s="11">
        <v>27811.643275440478</v>
      </c>
      <c r="F34" s="11" t="s">
        <v>70</v>
      </c>
      <c r="G34" s="11" t="s">
        <v>74</v>
      </c>
      <c r="H34" s="11" t="s">
        <v>71</v>
      </c>
    </row>
    <row r="35" spans="1:8" x14ac:dyDescent="0.35">
      <c r="A35" s="24" t="s">
        <v>13</v>
      </c>
      <c r="B35" s="24" t="s">
        <v>13</v>
      </c>
      <c r="C35" s="24" t="s">
        <v>13</v>
      </c>
      <c r="D35" s="24" t="s">
        <v>13</v>
      </c>
    </row>
    <row r="36" spans="1:8" x14ac:dyDescent="0.35">
      <c r="A36" s="25" t="s">
        <v>75</v>
      </c>
      <c r="B36" s="26" t="s">
        <v>13</v>
      </c>
      <c r="C36" s="26" t="s">
        <v>13</v>
      </c>
      <c r="D36" s="27" t="s">
        <v>13</v>
      </c>
    </row>
    <row r="37" spans="1:8" x14ac:dyDescent="0.35">
      <c r="A37" s="12" t="s">
        <v>76</v>
      </c>
      <c r="B37" s="12" t="s">
        <v>77</v>
      </c>
      <c r="C37" s="12" t="s">
        <v>78</v>
      </c>
      <c r="D37" s="12" t="s">
        <v>79</v>
      </c>
    </row>
    <row r="38" spans="1:8" x14ac:dyDescent="0.35">
      <c r="A38" s="7" t="s">
        <v>80</v>
      </c>
      <c r="B38" s="28">
        <v>100</v>
      </c>
      <c r="C38" s="29" t="s">
        <v>13</v>
      </c>
      <c r="D38" s="30" t="s">
        <v>13</v>
      </c>
    </row>
    <row r="39" spans="1:8" x14ac:dyDescent="0.35">
      <c r="A39" s="7" t="s">
        <v>81</v>
      </c>
      <c r="B39" s="28">
        <v>0</v>
      </c>
      <c r="C39" s="29" t="s">
        <v>13</v>
      </c>
      <c r="D39" s="30" t="s">
        <v>13</v>
      </c>
    </row>
    <row r="40" spans="1:8" x14ac:dyDescent="0.35">
      <c r="A40" s="7" t="s">
        <v>82</v>
      </c>
      <c r="B40" s="10">
        <v>4</v>
      </c>
      <c r="C40" s="10">
        <v>2</v>
      </c>
      <c r="D40" s="10">
        <v>6</v>
      </c>
    </row>
    <row r="41" spans="1:8" x14ac:dyDescent="0.35">
      <c r="A41" s="7" t="s">
        <v>83</v>
      </c>
      <c r="B41" s="10">
        <v>4</v>
      </c>
      <c r="C41" s="10">
        <v>2</v>
      </c>
      <c r="D41" s="10">
        <v>6</v>
      </c>
    </row>
    <row r="42" spans="1:8" ht="29" x14ac:dyDescent="0.35">
      <c r="A42" s="7" t="s">
        <v>84</v>
      </c>
      <c r="B42" s="10">
        <f>(B38* B40 + B39 * B41)/100</f>
        <v>4</v>
      </c>
      <c r="C42" s="10">
        <f>(B38* C40 + B39 * C41)/100</f>
        <v>2</v>
      </c>
      <c r="D42" s="10">
        <f>(B38* D40 + B39 * D41)/100</f>
        <v>6</v>
      </c>
    </row>
    <row r="43" spans="1:8" x14ac:dyDescent="0.35">
      <c r="A43" s="24" t="s">
        <v>13</v>
      </c>
      <c r="B43" s="24" t="s">
        <v>13</v>
      </c>
      <c r="C43" s="24" t="s">
        <v>13</v>
      </c>
      <c r="D43" s="24" t="s">
        <v>13</v>
      </c>
    </row>
    <row r="44" spans="1:8" x14ac:dyDescent="0.35">
      <c r="A44" s="25" t="s">
        <v>85</v>
      </c>
      <c r="B44" s="26" t="s">
        <v>13</v>
      </c>
      <c r="C44" s="26" t="s">
        <v>13</v>
      </c>
      <c r="D44" s="27" t="s">
        <v>13</v>
      </c>
    </row>
    <row r="45" spans="1:8" x14ac:dyDescent="0.35">
      <c r="A45" s="12" t="s">
        <v>86</v>
      </c>
      <c r="B45" s="12" t="s">
        <v>77</v>
      </c>
      <c r="C45" s="12" t="s">
        <v>87</v>
      </c>
      <c r="D45" s="12" t="s">
        <v>88</v>
      </c>
    </row>
    <row r="46" spans="1:8" x14ac:dyDescent="0.35">
      <c r="A46" s="7" t="s">
        <v>89</v>
      </c>
      <c r="B46" s="10">
        <v>2</v>
      </c>
      <c r="C46" s="10">
        <v>1</v>
      </c>
      <c r="D46" s="10">
        <v>3</v>
      </c>
    </row>
    <row r="47" spans="1:8" x14ac:dyDescent="0.35">
      <c r="A47" s="7" t="s">
        <v>90</v>
      </c>
      <c r="B47" s="13">
        <v>153751.375</v>
      </c>
      <c r="C47" s="13">
        <v>76875.6875</v>
      </c>
      <c r="D47" s="13">
        <v>230627.0625</v>
      </c>
    </row>
    <row r="48" spans="1:8" ht="29" x14ac:dyDescent="0.35">
      <c r="A48" s="7" t="s">
        <v>91</v>
      </c>
      <c r="B48" s="10">
        <v>5</v>
      </c>
      <c r="C48" s="10">
        <v>2.5</v>
      </c>
      <c r="D48" s="10">
        <v>7.5</v>
      </c>
    </row>
    <row r="49" spans="1:13" x14ac:dyDescent="0.35">
      <c r="A49" s="7" t="s">
        <v>92</v>
      </c>
      <c r="B49" s="9">
        <v>10</v>
      </c>
      <c r="C49" s="9">
        <v>5</v>
      </c>
      <c r="D49" s="9">
        <v>15</v>
      </c>
    </row>
    <row r="50" spans="1:13" x14ac:dyDescent="0.35">
      <c r="A50" s="7" t="s">
        <v>93</v>
      </c>
      <c r="B50" s="10">
        <f>B42</f>
        <v>4</v>
      </c>
      <c r="C50" s="10">
        <f>C42</f>
        <v>2</v>
      </c>
      <c r="D50" s="10">
        <f>D42</f>
        <v>6</v>
      </c>
    </row>
    <row r="51" spans="1:13" x14ac:dyDescent="0.35">
      <c r="A51" s="7" t="s">
        <v>94</v>
      </c>
      <c r="B51" s="8">
        <v>1</v>
      </c>
      <c r="C51" s="8">
        <v>0.5</v>
      </c>
      <c r="D51" s="8">
        <v>1.5</v>
      </c>
    </row>
    <row r="52" spans="1:13" x14ac:dyDescent="0.35">
      <c r="A52" s="14" t="s">
        <v>95</v>
      </c>
      <c r="B52" s="15">
        <v>250332.80927394924</v>
      </c>
      <c r="C52" s="15">
        <v>67510.170314675153</v>
      </c>
      <c r="D52" s="15">
        <v>501181.09646544221</v>
      </c>
    </row>
    <row r="53" spans="1:13" x14ac:dyDescent="0.35">
      <c r="A53" s="24" t="s">
        <v>13</v>
      </c>
      <c r="B53" s="24" t="s">
        <v>13</v>
      </c>
      <c r="C53" s="24" t="s">
        <v>13</v>
      </c>
      <c r="D53" s="24" t="s">
        <v>13</v>
      </c>
    </row>
    <row r="54" spans="1:13" x14ac:dyDescent="0.35">
      <c r="A54" s="25" t="s">
        <v>96</v>
      </c>
      <c r="B54" s="26" t="s">
        <v>13</v>
      </c>
      <c r="C54" s="26" t="s">
        <v>13</v>
      </c>
      <c r="D54" s="27" t="s">
        <v>13</v>
      </c>
    </row>
    <row r="55" spans="1:13" x14ac:dyDescent="0.35">
      <c r="A55" s="7" t="s">
        <v>97</v>
      </c>
      <c r="B55" s="11" t="s">
        <v>13</v>
      </c>
      <c r="C55" s="7">
        <v>0</v>
      </c>
      <c r="D55" s="7">
        <v>1</v>
      </c>
      <c r="E55" s="7">
        <v>2</v>
      </c>
      <c r="F55" s="7">
        <v>3</v>
      </c>
      <c r="G55" s="7">
        <v>4</v>
      </c>
      <c r="H55" s="7">
        <v>5</v>
      </c>
      <c r="I55" s="7">
        <v>6</v>
      </c>
      <c r="J55" s="7">
        <v>7</v>
      </c>
      <c r="K55" s="7">
        <v>8</v>
      </c>
      <c r="L55" s="7">
        <v>9</v>
      </c>
      <c r="M55" s="7">
        <v>10</v>
      </c>
    </row>
    <row r="56" spans="1:13" x14ac:dyDescent="0.35">
      <c r="A56" s="7" t="s">
        <v>98</v>
      </c>
      <c r="B56" s="10">
        <f>B42</f>
        <v>4</v>
      </c>
      <c r="C56" t="s">
        <v>13</v>
      </c>
      <c r="D56" t="s">
        <v>13</v>
      </c>
      <c r="E56" t="s">
        <v>13</v>
      </c>
      <c r="F56" t="s">
        <v>13</v>
      </c>
      <c r="G56" t="s">
        <v>13</v>
      </c>
      <c r="H56" t="s">
        <v>13</v>
      </c>
      <c r="I56" t="s">
        <v>13</v>
      </c>
      <c r="J56" t="s">
        <v>13</v>
      </c>
      <c r="K56" t="s">
        <v>13</v>
      </c>
      <c r="L56" t="s">
        <v>13</v>
      </c>
      <c r="M56" t="s">
        <v>13</v>
      </c>
    </row>
    <row r="57" spans="1:13" x14ac:dyDescent="0.35">
      <c r="A57" s="7" t="s">
        <v>99</v>
      </c>
      <c r="B57" s="10">
        <v>0</v>
      </c>
      <c r="C57" t="s">
        <v>13</v>
      </c>
      <c r="D57" t="s">
        <v>13</v>
      </c>
      <c r="E57" t="s">
        <v>13</v>
      </c>
      <c r="F57" t="s">
        <v>13</v>
      </c>
      <c r="G57" t="s">
        <v>13</v>
      </c>
      <c r="H57" t="s">
        <v>13</v>
      </c>
      <c r="I57" t="s">
        <v>13</v>
      </c>
      <c r="J57" t="s">
        <v>13</v>
      </c>
      <c r="K57" t="s">
        <v>13</v>
      </c>
      <c r="L57" t="s">
        <v>13</v>
      </c>
      <c r="M57" t="s">
        <v>13</v>
      </c>
    </row>
    <row r="58" spans="1:13" x14ac:dyDescent="0.35">
      <c r="A58" s="7" t="s">
        <v>100</v>
      </c>
      <c r="B58" s="9">
        <f>B49</f>
        <v>10</v>
      </c>
      <c r="C58" t="s">
        <v>13</v>
      </c>
      <c r="D58" t="s">
        <v>13</v>
      </c>
      <c r="E58" t="s">
        <v>13</v>
      </c>
      <c r="F58" t="s">
        <v>13</v>
      </c>
      <c r="G58" t="s">
        <v>13</v>
      </c>
      <c r="H58" t="s">
        <v>13</v>
      </c>
      <c r="I58" t="s">
        <v>13</v>
      </c>
      <c r="J58" t="s">
        <v>13</v>
      </c>
      <c r="K58" t="s">
        <v>13</v>
      </c>
      <c r="L58" t="s">
        <v>13</v>
      </c>
      <c r="M58" t="s">
        <v>13</v>
      </c>
    </row>
    <row r="59" spans="1:13" x14ac:dyDescent="0.35">
      <c r="A59" s="7" t="s">
        <v>101</v>
      </c>
      <c r="B59" s="10">
        <f>B48</f>
        <v>5</v>
      </c>
      <c r="C59" t="s">
        <v>13</v>
      </c>
      <c r="D59" t="s">
        <v>13</v>
      </c>
      <c r="E59" t="s">
        <v>13</v>
      </c>
      <c r="F59" t="s">
        <v>13</v>
      </c>
      <c r="G59" t="s">
        <v>13</v>
      </c>
      <c r="H59" t="s">
        <v>13</v>
      </c>
      <c r="I59" t="s">
        <v>13</v>
      </c>
      <c r="J59" t="s">
        <v>13</v>
      </c>
      <c r="K59" t="s">
        <v>13</v>
      </c>
      <c r="L59" t="s">
        <v>13</v>
      </c>
      <c r="M59" t="s">
        <v>13</v>
      </c>
    </row>
    <row r="60" spans="1:13" x14ac:dyDescent="0.35">
      <c r="A60" s="31" t="s">
        <v>102</v>
      </c>
      <c r="B60" s="32" t="s">
        <v>13</v>
      </c>
      <c r="C60" s="32" t="s">
        <v>13</v>
      </c>
      <c r="D60" s="32" t="s">
        <v>13</v>
      </c>
      <c r="E60" s="32" t="s">
        <v>13</v>
      </c>
      <c r="F60" s="32" t="s">
        <v>13</v>
      </c>
      <c r="G60" s="32" t="s">
        <v>13</v>
      </c>
      <c r="H60" s="32" t="s">
        <v>13</v>
      </c>
      <c r="I60" s="32" t="s">
        <v>13</v>
      </c>
      <c r="J60" s="32" t="s">
        <v>13</v>
      </c>
      <c r="K60" s="32" t="s">
        <v>13</v>
      </c>
      <c r="L60" s="32" t="s">
        <v>13</v>
      </c>
      <c r="M60" s="33" t="s">
        <v>13</v>
      </c>
    </row>
    <row r="61" spans="1:13" x14ac:dyDescent="0.35">
      <c r="A61" s="7" t="s">
        <v>103</v>
      </c>
      <c r="B61" s="10">
        <f>B46</f>
        <v>2</v>
      </c>
      <c r="C61" t="s">
        <v>13</v>
      </c>
      <c r="D61" t="s">
        <v>13</v>
      </c>
      <c r="E61" t="s">
        <v>13</v>
      </c>
      <c r="F61" t="s">
        <v>13</v>
      </c>
      <c r="G61" t="s">
        <v>13</v>
      </c>
      <c r="H61" t="s">
        <v>13</v>
      </c>
      <c r="I61" t="s">
        <v>13</v>
      </c>
      <c r="J61" t="s">
        <v>13</v>
      </c>
      <c r="K61" t="s">
        <v>13</v>
      </c>
      <c r="L61" t="s">
        <v>13</v>
      </c>
      <c r="M61" t="s">
        <v>13</v>
      </c>
    </row>
    <row r="62" spans="1:13" x14ac:dyDescent="0.35">
      <c r="A62" s="31" t="s">
        <v>104</v>
      </c>
      <c r="B62" s="32" t="s">
        <v>13</v>
      </c>
      <c r="C62" s="32" t="s">
        <v>13</v>
      </c>
      <c r="D62" s="32" t="s">
        <v>13</v>
      </c>
      <c r="E62" s="32" t="s">
        <v>13</v>
      </c>
      <c r="F62" s="32" t="s">
        <v>13</v>
      </c>
      <c r="G62" s="32" t="s">
        <v>13</v>
      </c>
      <c r="H62" s="32" t="s">
        <v>13</v>
      </c>
      <c r="I62" s="32" t="s">
        <v>13</v>
      </c>
      <c r="J62" s="32" t="s">
        <v>13</v>
      </c>
      <c r="K62" s="32" t="s">
        <v>13</v>
      </c>
      <c r="L62" s="32" t="s">
        <v>13</v>
      </c>
      <c r="M62" s="33" t="s">
        <v>13</v>
      </c>
    </row>
    <row r="63" spans="1:13" x14ac:dyDescent="0.35">
      <c r="A63" s="7" t="s">
        <v>105</v>
      </c>
      <c r="B63" s="8">
        <v>0.18088711906114971</v>
      </c>
      <c r="C63" s="8">
        <f>B63* (1 + B61 / 100)^(C55)</f>
        <v>0.18088711906114971</v>
      </c>
      <c r="D63" s="8">
        <f>B63* (1 + B61 / 100)^(D55)</f>
        <v>0.18450486144237271</v>
      </c>
      <c r="E63" s="8">
        <f>B63* (1 + B61 / 100)^(E55)</f>
        <v>0.18819495867122016</v>
      </c>
      <c r="F63" s="8">
        <f>B63* (1 + B61 / 100)^(F55)</f>
        <v>0.19195885784464456</v>
      </c>
      <c r="G63" s="8">
        <f>B63* (1 + B61 / 100)^(G55)</f>
        <v>0.19579803500153745</v>
      </c>
      <c r="H63" s="8">
        <f>B63* (1 + B61 / 100)^(H55)</f>
        <v>0.1997139957015682</v>
      </c>
      <c r="I63" s="8">
        <f>B63* (1 + B61 / 100)^(I55)</f>
        <v>0.20370827561559957</v>
      </c>
      <c r="J63" s="8">
        <f>B63* (1 + B61 / 100)^(J55)</f>
        <v>0.20778244112791153</v>
      </c>
      <c r="K63" s="8">
        <f>B63* (1 + B61 / 100)^(K55)</f>
        <v>0.21193808995046978</v>
      </c>
      <c r="L63" s="8">
        <f>B63* (1 + B61 / 100)^(L55)</f>
        <v>0.21617685174947918</v>
      </c>
      <c r="M63" s="8">
        <f>B63* (1 + B61 / 100)^(M55)</f>
        <v>0.22050038878446876</v>
      </c>
    </row>
    <row r="64" spans="1:13" x14ac:dyDescent="0.35">
      <c r="A64" s="31" t="s">
        <v>106</v>
      </c>
      <c r="B64" s="32" t="s">
        <v>13</v>
      </c>
      <c r="C64" s="32" t="s">
        <v>13</v>
      </c>
      <c r="D64" s="32" t="s">
        <v>13</v>
      </c>
      <c r="E64" s="32" t="s">
        <v>13</v>
      </c>
      <c r="F64" s="32" t="s">
        <v>13</v>
      </c>
      <c r="G64" s="32" t="s">
        <v>13</v>
      </c>
      <c r="H64" s="32" t="s">
        <v>13</v>
      </c>
      <c r="I64" s="32" t="s">
        <v>13</v>
      </c>
      <c r="J64" s="32" t="s">
        <v>13</v>
      </c>
      <c r="K64" s="32" t="s">
        <v>13</v>
      </c>
      <c r="L64" s="32" t="s">
        <v>13</v>
      </c>
      <c r="M64" s="33" t="s">
        <v>13</v>
      </c>
    </row>
    <row r="65" spans="1:13" x14ac:dyDescent="0.35">
      <c r="A65" s="7" t="s">
        <v>107</v>
      </c>
      <c r="B65" s="13">
        <v>155252.875</v>
      </c>
      <c r="C65" t="s">
        <v>13</v>
      </c>
      <c r="D65" t="s">
        <v>13</v>
      </c>
      <c r="E65" t="s">
        <v>13</v>
      </c>
      <c r="F65" t="s">
        <v>13</v>
      </c>
      <c r="G65" t="s">
        <v>13</v>
      </c>
      <c r="H65" t="s">
        <v>13</v>
      </c>
      <c r="I65" t="s">
        <v>13</v>
      </c>
      <c r="J65" t="s">
        <v>13</v>
      </c>
      <c r="K65" t="s">
        <v>13</v>
      </c>
      <c r="L65" t="s">
        <v>13</v>
      </c>
      <c r="M65" t="s">
        <v>13</v>
      </c>
    </row>
    <row r="66" spans="1:13" x14ac:dyDescent="0.35">
      <c r="A66" s="7" t="s">
        <v>108</v>
      </c>
      <c r="B66" s="13">
        <v>153751.375</v>
      </c>
      <c r="C66" t="s">
        <v>13</v>
      </c>
      <c r="D66" s="13">
        <f>B66</f>
        <v>153751.375</v>
      </c>
      <c r="E66" s="13">
        <f>B66</f>
        <v>153751.375</v>
      </c>
      <c r="F66" s="13">
        <f>B66</f>
        <v>153751.375</v>
      </c>
      <c r="G66" s="13">
        <f>B66</f>
        <v>153751.375</v>
      </c>
      <c r="H66" s="13">
        <f>B66</f>
        <v>153751.375</v>
      </c>
      <c r="I66" s="13">
        <f>B66</f>
        <v>153751.375</v>
      </c>
      <c r="J66" s="13">
        <f>B66</f>
        <v>153751.375</v>
      </c>
      <c r="K66" s="13">
        <f>B66</f>
        <v>153751.375</v>
      </c>
      <c r="L66" s="13">
        <f>B66</f>
        <v>153751.375</v>
      </c>
      <c r="M66" s="13">
        <f>B66</f>
        <v>153751.375</v>
      </c>
    </row>
    <row r="67" spans="1:13" x14ac:dyDescent="0.35">
      <c r="A67" s="16" t="s">
        <v>109</v>
      </c>
      <c r="B67" s="16" t="s">
        <v>110</v>
      </c>
      <c r="C67" s="31" t="s">
        <v>13</v>
      </c>
      <c r="D67" s="32" t="s">
        <v>13</v>
      </c>
      <c r="E67" s="32" t="s">
        <v>13</v>
      </c>
      <c r="F67" s="32" t="s">
        <v>13</v>
      </c>
      <c r="G67" s="32" t="s">
        <v>13</v>
      </c>
      <c r="H67" s="32" t="s">
        <v>13</v>
      </c>
      <c r="I67" s="32" t="s">
        <v>13</v>
      </c>
      <c r="J67" s="32" t="s">
        <v>13</v>
      </c>
      <c r="K67" s="32" t="s">
        <v>13</v>
      </c>
      <c r="L67" s="32" t="s">
        <v>13</v>
      </c>
      <c r="M67" s="33" t="s">
        <v>13</v>
      </c>
    </row>
    <row r="68" spans="1:13" x14ac:dyDescent="0.35">
      <c r="A68" s="7" t="s">
        <v>63</v>
      </c>
      <c r="B68" s="8">
        <v>1</v>
      </c>
      <c r="C68" s="8">
        <v>-1</v>
      </c>
      <c r="D68" t="s">
        <v>13</v>
      </c>
      <c r="E68" t="s">
        <v>13</v>
      </c>
      <c r="F68" t="s">
        <v>13</v>
      </c>
      <c r="G68" t="s">
        <v>13</v>
      </c>
      <c r="H68" t="s">
        <v>13</v>
      </c>
      <c r="I68" t="s">
        <v>13</v>
      </c>
      <c r="J68" t="s">
        <v>13</v>
      </c>
      <c r="K68" t="s">
        <v>13</v>
      </c>
      <c r="L68" t="s">
        <v>13</v>
      </c>
      <c r="M68" t="s">
        <v>13</v>
      </c>
    </row>
    <row r="69" spans="1:13" x14ac:dyDescent="0.35">
      <c r="A69" s="16" t="s">
        <v>111</v>
      </c>
      <c r="B69" s="16" t="s">
        <v>110</v>
      </c>
      <c r="C69" s="31" t="s">
        <v>13</v>
      </c>
      <c r="D69" s="32" t="s">
        <v>13</v>
      </c>
      <c r="E69" s="32" t="s">
        <v>13</v>
      </c>
      <c r="F69" s="32" t="s">
        <v>13</v>
      </c>
      <c r="G69" s="32" t="s">
        <v>13</v>
      </c>
      <c r="H69" s="32" t="s">
        <v>13</v>
      </c>
      <c r="I69" s="32" t="s">
        <v>13</v>
      </c>
      <c r="J69" s="32" t="s">
        <v>13</v>
      </c>
      <c r="K69" s="32" t="s">
        <v>13</v>
      </c>
      <c r="L69" s="32" t="s">
        <v>13</v>
      </c>
      <c r="M69" s="33" t="s">
        <v>13</v>
      </c>
    </row>
    <row r="70" spans="1:13" x14ac:dyDescent="0.35">
      <c r="A70" s="7" t="s">
        <v>112</v>
      </c>
      <c r="B70" s="13">
        <v>153751.375</v>
      </c>
      <c r="C70" t="s">
        <v>13</v>
      </c>
      <c r="D70" s="8">
        <f t="shared" ref="D70:M70" si="0">D66*D63</f>
        <v>28367.876140949287</v>
      </c>
      <c r="E70" s="8">
        <f t="shared" si="0"/>
        <v>28935.233663768271</v>
      </c>
      <c r="F70" s="8">
        <f t="shared" si="0"/>
        <v>29513.938337043637</v>
      </c>
      <c r="G70" s="8">
        <f t="shared" si="0"/>
        <v>30104.217103784511</v>
      </c>
      <c r="H70" s="8">
        <f t="shared" si="0"/>
        <v>30706.301445860201</v>
      </c>
      <c r="I70" s="8">
        <f t="shared" si="0"/>
        <v>31320.427474777403</v>
      </c>
      <c r="J70" s="8">
        <f t="shared" si="0"/>
        <v>31946.836024272947</v>
      </c>
      <c r="K70" s="8">
        <f t="shared" si="0"/>
        <v>32585.772744758411</v>
      </c>
      <c r="L70" s="8">
        <f t="shared" si="0"/>
        <v>33237.488199653577</v>
      </c>
      <c r="M70" s="8">
        <f t="shared" si="0"/>
        <v>33902.23796364665</v>
      </c>
    </row>
    <row r="71" spans="1:13" x14ac:dyDescent="0.35">
      <c r="A71" s="7" t="s">
        <v>113</v>
      </c>
      <c r="B71" t="s">
        <v>13</v>
      </c>
      <c r="C71" s="8">
        <f t="shared" ref="C71:M71" si="1">SUM(C68:C68)+SUM(C70:C70)</f>
        <v>-1</v>
      </c>
      <c r="D71" s="8">
        <f t="shared" si="1"/>
        <v>28367.876140949287</v>
      </c>
      <c r="E71" s="8">
        <f t="shared" si="1"/>
        <v>28935.233663768271</v>
      </c>
      <c r="F71" s="8">
        <f t="shared" si="1"/>
        <v>29513.938337043637</v>
      </c>
      <c r="G71" s="8">
        <f t="shared" si="1"/>
        <v>30104.217103784511</v>
      </c>
      <c r="H71" s="8">
        <f t="shared" si="1"/>
        <v>30706.301445860201</v>
      </c>
      <c r="I71" s="8">
        <f t="shared" si="1"/>
        <v>31320.427474777403</v>
      </c>
      <c r="J71" s="8">
        <f t="shared" si="1"/>
        <v>31946.836024272947</v>
      </c>
      <c r="K71" s="8">
        <f t="shared" si="1"/>
        <v>32585.772744758411</v>
      </c>
      <c r="L71" s="8">
        <f t="shared" si="1"/>
        <v>33237.488199653577</v>
      </c>
      <c r="M71" s="8">
        <f t="shared" si="1"/>
        <v>33902.23796364665</v>
      </c>
    </row>
    <row r="72" spans="1:13" x14ac:dyDescent="0.35">
      <c r="A72" s="7" t="s">
        <v>114</v>
      </c>
      <c r="B72" t="s">
        <v>13</v>
      </c>
      <c r="C72" s="17">
        <f>C71* 1/ (1 + B56 / 100)^(C55)</f>
        <v>-1</v>
      </c>
      <c r="D72" s="17">
        <f>D71* 1/ (1 + B56 / 100)^(D55)</f>
        <v>27276.803981682006</v>
      </c>
      <c r="E72" s="17">
        <f>E71* 1/ (1 + B56 / 100)^(E55)</f>
        <v>26752.25005895735</v>
      </c>
      <c r="F72" s="17">
        <f>F71* 1/ (1 + B56 / 100)^(F55)</f>
        <v>26237.783711669708</v>
      </c>
      <c r="G72" s="17">
        <f>G71* 1/ (1 + B56 / 100)^(G55)</f>
        <v>25733.210947983749</v>
      </c>
      <c r="H72" s="17">
        <f>H71* 1/ (1 + B56 / 100)^(H55)</f>
        <v>25238.341506676366</v>
      </c>
      <c r="I72" s="17">
        <f>I71* 1/ (1 + B56 / 100)^(I55)</f>
        <v>24752.988785394129</v>
      </c>
      <c r="J72" s="17">
        <f>J71* 1/ (1 + B56 / 100)^(J55)</f>
        <v>24276.969770290394</v>
      </c>
      <c r="K72" s="17">
        <f>K71* 1/ (1 + B56 / 100)^(K55)</f>
        <v>23810.104967015581</v>
      </c>
      <c r="L72" s="17">
        <f>L71* 1/ (1 + B56 / 100)^(L55)</f>
        <v>23352.218333034507</v>
      </c>
      <c r="M72" s="17">
        <f>M71* 1/ (1 + B56 / 100)^(M55)</f>
        <v>22903.137211245383</v>
      </c>
    </row>
    <row r="73" spans="1:13" x14ac:dyDescent="0.35">
      <c r="A73" s="7" t="s">
        <v>115</v>
      </c>
      <c r="B73" t="s">
        <v>13</v>
      </c>
      <c r="C73" s="18">
        <f>SUM(C72:C72)</f>
        <v>-1</v>
      </c>
      <c r="D73" s="19">
        <f>SUM(C72:D72)</f>
        <v>27275.803981682006</v>
      </c>
      <c r="E73" s="19">
        <f>SUM(C72:E72)</f>
        <v>54028.054040639356</v>
      </c>
      <c r="F73" s="19">
        <f>SUM(C72:F72)</f>
        <v>80265.83775230906</v>
      </c>
      <c r="G73" s="19">
        <f>SUM(C72:G72)</f>
        <v>105999.04870029281</v>
      </c>
      <c r="H73" s="19">
        <f>SUM(C72:H72)</f>
        <v>131237.39020696917</v>
      </c>
      <c r="I73" s="19">
        <f>SUM(C72:I72)</f>
        <v>155990.37899236329</v>
      </c>
      <c r="J73" s="19">
        <f>SUM(C72:J72)</f>
        <v>180267.34876265368</v>
      </c>
      <c r="K73" s="19">
        <f>SUM(C72:K72)</f>
        <v>204077.45372966927</v>
      </c>
      <c r="L73" s="19">
        <f>SUM(C72:L72)</f>
        <v>227429.67206270379</v>
      </c>
      <c r="M73" s="19">
        <f>SUM(C72:M72)</f>
        <v>250332.80927394918</v>
      </c>
    </row>
    <row r="74" spans="1:13" x14ac:dyDescent="0.35">
      <c r="A74" s="24" t="s">
        <v>13</v>
      </c>
      <c r="B74" s="24" t="s">
        <v>13</v>
      </c>
      <c r="C74" s="24" t="s">
        <v>13</v>
      </c>
      <c r="D74" s="24" t="s">
        <v>13</v>
      </c>
    </row>
    <row r="75" spans="1:13" x14ac:dyDescent="0.35">
      <c r="A75" s="25" t="s">
        <v>116</v>
      </c>
      <c r="B75" s="26" t="s">
        <v>13</v>
      </c>
      <c r="C75" s="26" t="s">
        <v>13</v>
      </c>
      <c r="D75" s="27" t="s">
        <v>13</v>
      </c>
    </row>
    <row r="76" spans="1:13" x14ac:dyDescent="0.35">
      <c r="A76" s="7" t="s">
        <v>97</v>
      </c>
      <c r="B76" s="11" t="s">
        <v>13</v>
      </c>
      <c r="C76" s="7">
        <v>0</v>
      </c>
      <c r="D76" s="7">
        <v>1</v>
      </c>
      <c r="E76" s="7">
        <v>2</v>
      </c>
      <c r="F76" s="7">
        <v>3</v>
      </c>
      <c r="G76" s="7">
        <v>4</v>
      </c>
      <c r="H76" s="7">
        <v>5</v>
      </c>
    </row>
    <row r="77" spans="1:13" x14ac:dyDescent="0.35">
      <c r="A77" s="7" t="s">
        <v>98</v>
      </c>
      <c r="B77" s="10">
        <f>C42</f>
        <v>2</v>
      </c>
      <c r="C77" t="s">
        <v>13</v>
      </c>
      <c r="D77" t="s">
        <v>13</v>
      </c>
      <c r="E77" t="s">
        <v>13</v>
      </c>
      <c r="F77" t="s">
        <v>13</v>
      </c>
      <c r="G77" t="s">
        <v>13</v>
      </c>
      <c r="H77" t="s">
        <v>13</v>
      </c>
    </row>
    <row r="78" spans="1:13" x14ac:dyDescent="0.35">
      <c r="A78" s="7" t="s">
        <v>99</v>
      </c>
      <c r="B78" s="10">
        <v>0</v>
      </c>
      <c r="C78" t="s">
        <v>13</v>
      </c>
      <c r="D78" t="s">
        <v>13</v>
      </c>
      <c r="E78" t="s">
        <v>13</v>
      </c>
      <c r="F78" t="s">
        <v>13</v>
      </c>
      <c r="G78" t="s">
        <v>13</v>
      </c>
      <c r="H78" t="s">
        <v>13</v>
      </c>
    </row>
    <row r="79" spans="1:13" x14ac:dyDescent="0.35">
      <c r="A79" s="7" t="s">
        <v>100</v>
      </c>
      <c r="B79" s="9">
        <f>C49</f>
        <v>5</v>
      </c>
      <c r="C79" t="s">
        <v>13</v>
      </c>
      <c r="D79" t="s">
        <v>13</v>
      </c>
      <c r="E79" t="s">
        <v>13</v>
      </c>
      <c r="F79" t="s">
        <v>13</v>
      </c>
      <c r="G79" t="s">
        <v>13</v>
      </c>
      <c r="H79" t="s">
        <v>13</v>
      </c>
    </row>
    <row r="80" spans="1:13" x14ac:dyDescent="0.35">
      <c r="A80" s="7" t="s">
        <v>101</v>
      </c>
      <c r="B80" s="10">
        <f>C48</f>
        <v>2.5</v>
      </c>
      <c r="C80" t="s">
        <v>13</v>
      </c>
      <c r="D80" t="s">
        <v>13</v>
      </c>
      <c r="E80" t="s">
        <v>13</v>
      </c>
      <c r="F80" t="s">
        <v>13</v>
      </c>
      <c r="G80" t="s">
        <v>13</v>
      </c>
      <c r="H80" t="s">
        <v>13</v>
      </c>
    </row>
    <row r="81" spans="1:8" x14ac:dyDescent="0.35">
      <c r="A81" s="31" t="s">
        <v>102</v>
      </c>
      <c r="B81" s="32" t="s">
        <v>13</v>
      </c>
      <c r="C81" s="32" t="s">
        <v>13</v>
      </c>
      <c r="D81" s="32" t="s">
        <v>13</v>
      </c>
      <c r="E81" s="32" t="s">
        <v>13</v>
      </c>
      <c r="F81" s="32" t="s">
        <v>13</v>
      </c>
      <c r="G81" s="32" t="s">
        <v>13</v>
      </c>
      <c r="H81" s="33" t="s">
        <v>13</v>
      </c>
    </row>
    <row r="82" spans="1:8" x14ac:dyDescent="0.35">
      <c r="A82" s="7" t="s">
        <v>103</v>
      </c>
      <c r="B82" s="10">
        <f>C46</f>
        <v>1</v>
      </c>
      <c r="C82" t="s">
        <v>13</v>
      </c>
      <c r="D82" t="s">
        <v>13</v>
      </c>
      <c r="E82" t="s">
        <v>13</v>
      </c>
      <c r="F82" t="s">
        <v>13</v>
      </c>
      <c r="G82" t="s">
        <v>13</v>
      </c>
      <c r="H82" t="s">
        <v>13</v>
      </c>
    </row>
    <row r="83" spans="1:8" x14ac:dyDescent="0.35">
      <c r="A83" s="31" t="s">
        <v>104</v>
      </c>
      <c r="B83" s="32" t="s">
        <v>13</v>
      </c>
      <c r="C83" s="32" t="s">
        <v>13</v>
      </c>
      <c r="D83" s="32" t="s">
        <v>13</v>
      </c>
      <c r="E83" s="32" t="s">
        <v>13</v>
      </c>
      <c r="F83" s="32" t="s">
        <v>13</v>
      </c>
      <c r="G83" s="32" t="s">
        <v>13</v>
      </c>
      <c r="H83" s="33" t="s">
        <v>13</v>
      </c>
    </row>
    <row r="84" spans="1:8" x14ac:dyDescent="0.35">
      <c r="A84" s="7" t="s">
        <v>105</v>
      </c>
      <c r="B84" s="8">
        <v>0.18088711906114971</v>
      </c>
      <c r="C84" s="8">
        <f>B84* (1 + B82 / 100)^(C76)</f>
        <v>0.18088711906114971</v>
      </c>
      <c r="D84" s="8">
        <f>B84* (1 + B82 / 100)^(D76)</f>
        <v>0.1826959902517612</v>
      </c>
      <c r="E84" s="8">
        <f>B84* (1 + B82 / 100)^(E76)</f>
        <v>0.18452295015427883</v>
      </c>
      <c r="F84" s="8">
        <f>B84* (1 + B82 / 100)^(F76)</f>
        <v>0.18636817965582159</v>
      </c>
      <c r="G84" s="8">
        <f>B84* (1 + B82 / 100)^(G76)</f>
        <v>0.18823186145237983</v>
      </c>
      <c r="H84" s="8">
        <f>B84* (1 + B82 / 100)^(H76)</f>
        <v>0.19011418006690362</v>
      </c>
    </row>
    <row r="85" spans="1:8" x14ac:dyDescent="0.35">
      <c r="A85" s="31" t="s">
        <v>106</v>
      </c>
      <c r="B85" s="32" t="s">
        <v>13</v>
      </c>
      <c r="C85" s="32" t="s">
        <v>13</v>
      </c>
      <c r="D85" s="32" t="s">
        <v>13</v>
      </c>
      <c r="E85" s="32" t="s">
        <v>13</v>
      </c>
      <c r="F85" s="32" t="s">
        <v>13</v>
      </c>
      <c r="G85" s="32" t="s">
        <v>13</v>
      </c>
      <c r="H85" s="33" t="s">
        <v>13</v>
      </c>
    </row>
    <row r="86" spans="1:8" x14ac:dyDescent="0.35">
      <c r="A86" s="7" t="s">
        <v>107</v>
      </c>
      <c r="B86" s="13">
        <v>155252.875</v>
      </c>
      <c r="C86" t="s">
        <v>13</v>
      </c>
      <c r="D86" t="s">
        <v>13</v>
      </c>
      <c r="E86" t="s">
        <v>13</v>
      </c>
      <c r="F86" t="s">
        <v>13</v>
      </c>
      <c r="G86" t="s">
        <v>13</v>
      </c>
      <c r="H86" t="s">
        <v>13</v>
      </c>
    </row>
    <row r="87" spans="1:8" x14ac:dyDescent="0.35">
      <c r="A87" s="7" t="s">
        <v>108</v>
      </c>
      <c r="B87" s="13">
        <v>76875.6875</v>
      </c>
      <c r="C87" t="s">
        <v>13</v>
      </c>
      <c r="D87" s="13">
        <f>B87</f>
        <v>76875.6875</v>
      </c>
      <c r="E87" s="13">
        <f>B87</f>
        <v>76875.6875</v>
      </c>
      <c r="F87" s="13">
        <f>B87</f>
        <v>76875.6875</v>
      </c>
      <c r="G87" s="13">
        <f>B87</f>
        <v>76875.6875</v>
      </c>
      <c r="H87" s="13">
        <f>B87</f>
        <v>76875.6875</v>
      </c>
    </row>
    <row r="88" spans="1:8" x14ac:dyDescent="0.35">
      <c r="A88" s="16" t="s">
        <v>109</v>
      </c>
      <c r="B88" s="16" t="s">
        <v>110</v>
      </c>
      <c r="C88" s="31" t="s">
        <v>13</v>
      </c>
      <c r="D88" s="32" t="s">
        <v>13</v>
      </c>
      <c r="E88" s="32" t="s">
        <v>13</v>
      </c>
      <c r="F88" s="32" t="s">
        <v>13</v>
      </c>
      <c r="G88" s="32" t="s">
        <v>13</v>
      </c>
      <c r="H88" s="33" t="s">
        <v>13</v>
      </c>
    </row>
    <row r="89" spans="1:8" x14ac:dyDescent="0.35">
      <c r="A89" s="7" t="s">
        <v>63</v>
      </c>
      <c r="B89" s="8">
        <v>0.5</v>
      </c>
      <c r="C89" s="8">
        <v>-0.5</v>
      </c>
      <c r="D89" t="s">
        <v>13</v>
      </c>
      <c r="E89" t="s">
        <v>13</v>
      </c>
      <c r="F89" t="s">
        <v>13</v>
      </c>
      <c r="G89" t="s">
        <v>13</v>
      </c>
      <c r="H89" t="s">
        <v>13</v>
      </c>
    </row>
    <row r="90" spans="1:8" x14ac:dyDescent="0.35">
      <c r="A90" s="16" t="s">
        <v>111</v>
      </c>
      <c r="B90" s="16" t="s">
        <v>110</v>
      </c>
      <c r="C90" s="31" t="s">
        <v>13</v>
      </c>
      <c r="D90" s="32" t="s">
        <v>13</v>
      </c>
      <c r="E90" s="32" t="s">
        <v>13</v>
      </c>
      <c r="F90" s="32" t="s">
        <v>13</v>
      </c>
      <c r="G90" s="32" t="s">
        <v>13</v>
      </c>
      <c r="H90" s="33" t="s">
        <v>13</v>
      </c>
    </row>
    <row r="91" spans="1:8" x14ac:dyDescent="0.35">
      <c r="A91" s="7" t="s">
        <v>112</v>
      </c>
      <c r="B91" s="13">
        <v>76875.6875</v>
      </c>
      <c r="C91" t="s">
        <v>13</v>
      </c>
      <c r="D91" s="8">
        <f>D87*D84</f>
        <v>14044.87985409744</v>
      </c>
      <c r="E91" s="8">
        <f>E87*E84</f>
        <v>14185.328652638416</v>
      </c>
      <c r="F91" s="8">
        <f>F87*F84</f>
        <v>14327.181939164799</v>
      </c>
      <c r="G91" s="8">
        <f>G87*G84</f>
        <v>14470.453758556449</v>
      </c>
      <c r="H91" s="8">
        <f>H87*H84</f>
        <v>14615.158296142012</v>
      </c>
    </row>
    <row r="92" spans="1:8" x14ac:dyDescent="0.35">
      <c r="A92" s="7" t="s">
        <v>113</v>
      </c>
      <c r="B92" t="s">
        <v>13</v>
      </c>
      <c r="C92" s="8">
        <f t="shared" ref="C92:H92" si="2">SUM(C89:C89)+SUM(C91:C91)</f>
        <v>-0.5</v>
      </c>
      <c r="D92" s="8">
        <f t="shared" si="2"/>
        <v>14044.87985409744</v>
      </c>
      <c r="E92" s="8">
        <f t="shared" si="2"/>
        <v>14185.328652638416</v>
      </c>
      <c r="F92" s="8">
        <f t="shared" si="2"/>
        <v>14327.181939164799</v>
      </c>
      <c r="G92" s="8">
        <f t="shared" si="2"/>
        <v>14470.453758556449</v>
      </c>
      <c r="H92" s="8">
        <f t="shared" si="2"/>
        <v>14615.158296142012</v>
      </c>
    </row>
    <row r="93" spans="1:8" x14ac:dyDescent="0.35">
      <c r="A93" s="7" t="s">
        <v>114</v>
      </c>
      <c r="B93" t="s">
        <v>13</v>
      </c>
      <c r="C93" s="17">
        <f>C92* 1/ (1 + B77 / 100)^(C76)</f>
        <v>-0.5</v>
      </c>
      <c r="D93" s="17">
        <f>D92* 1/ (1 + B77 / 100)^(D76)</f>
        <v>13769.490053036707</v>
      </c>
      <c r="E93" s="17">
        <f>E92* 1/ (1 + B77 / 100)^(E76)</f>
        <v>13634.495052516741</v>
      </c>
      <c r="F93" s="17">
        <f>F92* 1/ (1 + B77 / 100)^(F76)</f>
        <v>13500.823532394026</v>
      </c>
      <c r="G93" s="17">
        <f>G92* 1/ (1 + B77 / 100)^(G76)</f>
        <v>13368.462517370557</v>
      </c>
      <c r="H93" s="17">
        <f>H92* 1/ (1 + B77 / 100)^(H76)</f>
        <v>13237.399159357117</v>
      </c>
    </row>
    <row r="94" spans="1:8" x14ac:dyDescent="0.35">
      <c r="A94" s="7" t="s">
        <v>115</v>
      </c>
      <c r="B94" t="s">
        <v>13</v>
      </c>
      <c r="C94" s="18">
        <f>SUM(C93:C93)</f>
        <v>-0.5</v>
      </c>
      <c r="D94" s="19">
        <f>SUM(C93:D93)</f>
        <v>13768.990053036707</v>
      </c>
      <c r="E94" s="19">
        <f>SUM(C93:E93)</f>
        <v>27403.485105553445</v>
      </c>
      <c r="F94" s="19">
        <f>SUM(C93:F93)</f>
        <v>40904.30863794747</v>
      </c>
      <c r="G94" s="19">
        <f>SUM(C93:G93)</f>
        <v>54272.771155318027</v>
      </c>
      <c r="H94" s="19">
        <f>SUM(C93:H93)</f>
        <v>67510.170314675139</v>
      </c>
    </row>
    <row r="95" spans="1:8" x14ac:dyDescent="0.35">
      <c r="A95" s="24" t="s">
        <v>13</v>
      </c>
      <c r="B95" s="24" t="s">
        <v>13</v>
      </c>
      <c r="C95" s="24" t="s">
        <v>13</v>
      </c>
      <c r="D95" s="24" t="s">
        <v>13</v>
      </c>
    </row>
    <row r="96" spans="1:8" x14ac:dyDescent="0.35">
      <c r="A96" s="25" t="s">
        <v>117</v>
      </c>
      <c r="B96" s="26" t="s">
        <v>13</v>
      </c>
      <c r="C96" s="26" t="s">
        <v>13</v>
      </c>
      <c r="D96" s="27" t="s">
        <v>13</v>
      </c>
    </row>
    <row r="97" spans="1:18" x14ac:dyDescent="0.35">
      <c r="A97" s="7" t="s">
        <v>97</v>
      </c>
      <c r="B97" s="11" t="s">
        <v>13</v>
      </c>
      <c r="C97" s="7">
        <v>0</v>
      </c>
      <c r="D97" s="7">
        <v>1</v>
      </c>
      <c r="E97" s="7">
        <v>2</v>
      </c>
      <c r="F97" s="7">
        <v>3</v>
      </c>
      <c r="G97" s="7">
        <v>4</v>
      </c>
      <c r="H97" s="7">
        <v>5</v>
      </c>
      <c r="I97" s="7">
        <v>6</v>
      </c>
      <c r="J97" s="7">
        <v>7</v>
      </c>
      <c r="K97" s="7">
        <v>8</v>
      </c>
      <c r="L97" s="7">
        <v>9</v>
      </c>
      <c r="M97" s="7">
        <v>10</v>
      </c>
      <c r="N97" s="7">
        <v>11</v>
      </c>
      <c r="O97" s="7">
        <v>12</v>
      </c>
      <c r="P97" s="7">
        <v>13</v>
      </c>
      <c r="Q97" s="7">
        <v>14</v>
      </c>
      <c r="R97" s="7">
        <v>15</v>
      </c>
    </row>
    <row r="98" spans="1:18" x14ac:dyDescent="0.35">
      <c r="A98" s="7" t="s">
        <v>98</v>
      </c>
      <c r="B98" s="10">
        <f>D42</f>
        <v>6</v>
      </c>
      <c r="C98" t="s">
        <v>13</v>
      </c>
      <c r="D98" t="s">
        <v>13</v>
      </c>
      <c r="E98" t="s">
        <v>13</v>
      </c>
      <c r="F98" t="s">
        <v>13</v>
      </c>
      <c r="G98" t="s">
        <v>13</v>
      </c>
      <c r="H98" t="s">
        <v>13</v>
      </c>
      <c r="I98" t="s">
        <v>13</v>
      </c>
      <c r="J98" t="s">
        <v>13</v>
      </c>
      <c r="K98" t="s">
        <v>13</v>
      </c>
      <c r="L98" t="s">
        <v>13</v>
      </c>
      <c r="M98" t="s">
        <v>13</v>
      </c>
      <c r="N98" t="s">
        <v>13</v>
      </c>
      <c r="O98" t="s">
        <v>13</v>
      </c>
      <c r="P98" t="s">
        <v>13</v>
      </c>
      <c r="Q98" t="s">
        <v>13</v>
      </c>
      <c r="R98" t="s">
        <v>13</v>
      </c>
    </row>
    <row r="99" spans="1:18" x14ac:dyDescent="0.35">
      <c r="A99" s="7" t="s">
        <v>99</v>
      </c>
      <c r="B99" s="10">
        <v>0</v>
      </c>
      <c r="C99" t="s">
        <v>13</v>
      </c>
      <c r="D99" t="s">
        <v>13</v>
      </c>
      <c r="E99" t="s">
        <v>13</v>
      </c>
      <c r="F99" t="s">
        <v>13</v>
      </c>
      <c r="G99" t="s">
        <v>13</v>
      </c>
      <c r="H99" t="s">
        <v>13</v>
      </c>
      <c r="I99" t="s">
        <v>13</v>
      </c>
      <c r="J99" t="s">
        <v>13</v>
      </c>
      <c r="K99" t="s">
        <v>13</v>
      </c>
      <c r="L99" t="s">
        <v>13</v>
      </c>
      <c r="M99" t="s">
        <v>13</v>
      </c>
      <c r="N99" t="s">
        <v>13</v>
      </c>
      <c r="O99" t="s">
        <v>13</v>
      </c>
      <c r="P99" t="s">
        <v>13</v>
      </c>
      <c r="Q99" t="s">
        <v>13</v>
      </c>
      <c r="R99" t="s">
        <v>13</v>
      </c>
    </row>
    <row r="100" spans="1:18" x14ac:dyDescent="0.35">
      <c r="A100" s="7" t="s">
        <v>100</v>
      </c>
      <c r="B100" s="9">
        <f>D49</f>
        <v>15</v>
      </c>
      <c r="C100" t="s">
        <v>13</v>
      </c>
      <c r="D100" t="s">
        <v>13</v>
      </c>
      <c r="E100" t="s">
        <v>13</v>
      </c>
      <c r="F100" t="s">
        <v>13</v>
      </c>
      <c r="G100" t="s">
        <v>13</v>
      </c>
      <c r="H100" t="s">
        <v>13</v>
      </c>
      <c r="I100" t="s">
        <v>13</v>
      </c>
      <c r="J100" t="s">
        <v>13</v>
      </c>
      <c r="K100" t="s">
        <v>13</v>
      </c>
      <c r="L100" t="s">
        <v>13</v>
      </c>
      <c r="M100" t="s">
        <v>13</v>
      </c>
      <c r="N100" t="s">
        <v>13</v>
      </c>
      <c r="O100" t="s">
        <v>13</v>
      </c>
      <c r="P100" t="s">
        <v>13</v>
      </c>
      <c r="Q100" t="s">
        <v>13</v>
      </c>
      <c r="R100" t="s">
        <v>13</v>
      </c>
    </row>
    <row r="101" spans="1:18" x14ac:dyDescent="0.35">
      <c r="A101" s="7" t="s">
        <v>101</v>
      </c>
      <c r="B101" s="10">
        <f>D48</f>
        <v>7.5</v>
      </c>
      <c r="C101" t="s">
        <v>13</v>
      </c>
      <c r="D101" t="s">
        <v>13</v>
      </c>
      <c r="E101" t="s">
        <v>13</v>
      </c>
      <c r="F101" t="s">
        <v>13</v>
      </c>
      <c r="G101" t="s">
        <v>13</v>
      </c>
      <c r="H101" t="s">
        <v>13</v>
      </c>
      <c r="I101" t="s">
        <v>13</v>
      </c>
      <c r="J101" t="s">
        <v>13</v>
      </c>
      <c r="K101" t="s">
        <v>13</v>
      </c>
      <c r="L101" t="s">
        <v>13</v>
      </c>
      <c r="M101" t="s">
        <v>13</v>
      </c>
      <c r="N101" t="s">
        <v>13</v>
      </c>
      <c r="O101" t="s">
        <v>13</v>
      </c>
      <c r="P101" t="s">
        <v>13</v>
      </c>
      <c r="Q101" t="s">
        <v>13</v>
      </c>
      <c r="R101" t="s">
        <v>13</v>
      </c>
    </row>
    <row r="102" spans="1:18" x14ac:dyDescent="0.35">
      <c r="A102" s="31" t="s">
        <v>102</v>
      </c>
      <c r="B102" s="32" t="s">
        <v>13</v>
      </c>
      <c r="C102" s="32" t="s">
        <v>13</v>
      </c>
      <c r="D102" s="32" t="s">
        <v>13</v>
      </c>
      <c r="E102" s="32" t="s">
        <v>13</v>
      </c>
      <c r="F102" s="32" t="s">
        <v>13</v>
      </c>
      <c r="G102" s="32" t="s">
        <v>13</v>
      </c>
      <c r="H102" s="32" t="s">
        <v>13</v>
      </c>
      <c r="I102" s="32" t="s">
        <v>13</v>
      </c>
      <c r="J102" s="32" t="s">
        <v>13</v>
      </c>
      <c r="K102" s="32" t="s">
        <v>13</v>
      </c>
      <c r="L102" s="32" t="s">
        <v>13</v>
      </c>
      <c r="M102" s="32" t="s">
        <v>13</v>
      </c>
      <c r="N102" s="32" t="s">
        <v>13</v>
      </c>
      <c r="O102" s="32" t="s">
        <v>13</v>
      </c>
      <c r="P102" s="32" t="s">
        <v>13</v>
      </c>
      <c r="Q102" s="32" t="s">
        <v>13</v>
      </c>
      <c r="R102" s="33" t="s">
        <v>13</v>
      </c>
    </row>
    <row r="103" spans="1:18" x14ac:dyDescent="0.35">
      <c r="A103" s="7" t="s">
        <v>103</v>
      </c>
      <c r="B103" s="10">
        <f>D46</f>
        <v>3</v>
      </c>
      <c r="C103" t="s">
        <v>13</v>
      </c>
      <c r="D103" t="s">
        <v>13</v>
      </c>
      <c r="E103" t="s">
        <v>13</v>
      </c>
      <c r="F103" t="s">
        <v>13</v>
      </c>
      <c r="G103" t="s">
        <v>13</v>
      </c>
      <c r="H103" t="s">
        <v>13</v>
      </c>
      <c r="I103" t="s">
        <v>13</v>
      </c>
      <c r="J103" t="s">
        <v>13</v>
      </c>
      <c r="K103" t="s">
        <v>13</v>
      </c>
      <c r="L103" t="s">
        <v>13</v>
      </c>
      <c r="M103" t="s">
        <v>13</v>
      </c>
      <c r="N103" t="s">
        <v>13</v>
      </c>
      <c r="O103" t="s">
        <v>13</v>
      </c>
      <c r="P103" t="s">
        <v>13</v>
      </c>
      <c r="Q103" t="s">
        <v>13</v>
      </c>
      <c r="R103" t="s">
        <v>13</v>
      </c>
    </row>
    <row r="104" spans="1:18" x14ac:dyDescent="0.35">
      <c r="A104" s="31" t="s">
        <v>104</v>
      </c>
      <c r="B104" s="32" t="s">
        <v>13</v>
      </c>
      <c r="C104" s="32" t="s">
        <v>13</v>
      </c>
      <c r="D104" s="32" t="s">
        <v>13</v>
      </c>
      <c r="E104" s="32" t="s">
        <v>13</v>
      </c>
      <c r="F104" s="32" t="s">
        <v>13</v>
      </c>
      <c r="G104" s="32" t="s">
        <v>13</v>
      </c>
      <c r="H104" s="32" t="s">
        <v>13</v>
      </c>
      <c r="I104" s="32" t="s">
        <v>13</v>
      </c>
      <c r="J104" s="32" t="s">
        <v>13</v>
      </c>
      <c r="K104" s="32" t="s">
        <v>13</v>
      </c>
      <c r="L104" s="32" t="s">
        <v>13</v>
      </c>
      <c r="M104" s="32" t="s">
        <v>13</v>
      </c>
      <c r="N104" s="32" t="s">
        <v>13</v>
      </c>
      <c r="O104" s="32" t="s">
        <v>13</v>
      </c>
      <c r="P104" s="32" t="s">
        <v>13</v>
      </c>
      <c r="Q104" s="32" t="s">
        <v>13</v>
      </c>
      <c r="R104" s="33" t="s">
        <v>13</v>
      </c>
    </row>
    <row r="105" spans="1:18" x14ac:dyDescent="0.35">
      <c r="A105" s="7" t="s">
        <v>105</v>
      </c>
      <c r="B105" s="8">
        <v>0.18088711906114971</v>
      </c>
      <c r="C105" s="8">
        <f>B105* (1 + B103 / 100)^(C97)</f>
        <v>0.18088711906114971</v>
      </c>
      <c r="D105" s="8">
        <f>B105* (1 + B103 / 100)^(D97)</f>
        <v>0.1863137326329842</v>
      </c>
      <c r="E105" s="8">
        <f>B105* (1 + B103 / 100)^(E97)</f>
        <v>0.19190314461197372</v>
      </c>
      <c r="F105" s="8">
        <f>B105* (1 + B103 / 100)^(F97)</f>
        <v>0.19766023895033294</v>
      </c>
      <c r="G105" s="8">
        <f>B105* (1 + B103 / 100)^(G97)</f>
        <v>0.2035900461188429</v>
      </c>
      <c r="H105" s="8">
        <f>B105* (1 + B103 / 100)^(H97)</f>
        <v>0.20969774750240819</v>
      </c>
      <c r="I105" s="8">
        <f>B105* (1 + B103 / 100)^(I97)</f>
        <v>0.21598867992748044</v>
      </c>
      <c r="J105" s="8">
        <f>B105* (1 + B103 / 100)^(J97)</f>
        <v>0.22246834032530488</v>
      </c>
      <c r="K105" s="8">
        <f>B105* (1 + B103 / 100)^(K97)</f>
        <v>0.22914239053506399</v>
      </c>
      <c r="L105" s="8">
        <f>B105* (1 + B103 / 100)^(L97)</f>
        <v>0.23601666225111592</v>
      </c>
      <c r="M105" s="8">
        <f>B105* (1 + B103 / 100)^(M97)</f>
        <v>0.2430971621186494</v>
      </c>
      <c r="N105" s="8">
        <f>B105* (1 + B103 / 100)^(N97)</f>
        <v>0.25039007698220889</v>
      </c>
      <c r="O105" s="8">
        <f>B105* (1 + B103 / 100)^(O97)</f>
        <v>0.25790177929167513</v>
      </c>
      <c r="P105" s="8">
        <f>B105* (1 + B103 / 100)^(P97)</f>
        <v>0.26563883267042537</v>
      </c>
      <c r="Q105" s="8">
        <f>B105* (1 + B103 / 100)^(Q97)</f>
        <v>0.27360799765053817</v>
      </c>
      <c r="R105" s="8">
        <f>B105* (1 + B103 / 100)^(R97)</f>
        <v>0.28181623758005431</v>
      </c>
    </row>
    <row r="106" spans="1:18" x14ac:dyDescent="0.35">
      <c r="A106" s="31" t="s">
        <v>106</v>
      </c>
      <c r="B106" s="32" t="s">
        <v>13</v>
      </c>
      <c r="C106" s="32" t="s">
        <v>13</v>
      </c>
      <c r="D106" s="32" t="s">
        <v>13</v>
      </c>
      <c r="E106" s="32" t="s">
        <v>13</v>
      </c>
      <c r="F106" s="32" t="s">
        <v>13</v>
      </c>
      <c r="G106" s="32" t="s">
        <v>13</v>
      </c>
      <c r="H106" s="32" t="s">
        <v>13</v>
      </c>
      <c r="I106" s="32" t="s">
        <v>13</v>
      </c>
      <c r="J106" s="32" t="s">
        <v>13</v>
      </c>
      <c r="K106" s="32" t="s">
        <v>13</v>
      </c>
      <c r="L106" s="32" t="s">
        <v>13</v>
      </c>
      <c r="M106" s="32" t="s">
        <v>13</v>
      </c>
      <c r="N106" s="32" t="s">
        <v>13</v>
      </c>
      <c r="O106" s="32" t="s">
        <v>13</v>
      </c>
      <c r="P106" s="32" t="s">
        <v>13</v>
      </c>
      <c r="Q106" s="32" t="s">
        <v>13</v>
      </c>
      <c r="R106" s="33" t="s">
        <v>13</v>
      </c>
    </row>
    <row r="107" spans="1:18" x14ac:dyDescent="0.35">
      <c r="A107" s="7" t="s">
        <v>107</v>
      </c>
      <c r="B107" s="13">
        <v>155252.875</v>
      </c>
      <c r="C107" t="s">
        <v>13</v>
      </c>
      <c r="D107" t="s">
        <v>13</v>
      </c>
      <c r="E107" t="s">
        <v>13</v>
      </c>
      <c r="F107" t="s">
        <v>13</v>
      </c>
      <c r="G107" t="s">
        <v>13</v>
      </c>
      <c r="H107" t="s">
        <v>13</v>
      </c>
      <c r="I107" t="s">
        <v>13</v>
      </c>
      <c r="J107" t="s">
        <v>13</v>
      </c>
      <c r="K107" t="s">
        <v>13</v>
      </c>
      <c r="L107" t="s">
        <v>13</v>
      </c>
      <c r="M107" t="s">
        <v>13</v>
      </c>
      <c r="N107" t="s">
        <v>13</v>
      </c>
      <c r="O107" t="s">
        <v>13</v>
      </c>
      <c r="P107" t="s">
        <v>13</v>
      </c>
      <c r="Q107" t="s">
        <v>13</v>
      </c>
      <c r="R107" t="s">
        <v>13</v>
      </c>
    </row>
    <row r="108" spans="1:18" x14ac:dyDescent="0.35">
      <c r="A108" s="7" t="s">
        <v>108</v>
      </c>
      <c r="B108" s="13">
        <v>230627.0625</v>
      </c>
      <c r="C108" t="s">
        <v>13</v>
      </c>
      <c r="D108" s="13">
        <f>B108</f>
        <v>230627.0625</v>
      </c>
      <c r="E108" s="13">
        <f>B108</f>
        <v>230627.0625</v>
      </c>
      <c r="F108" s="13">
        <f>B108</f>
        <v>230627.0625</v>
      </c>
      <c r="G108" s="13">
        <f>B108</f>
        <v>230627.0625</v>
      </c>
      <c r="H108" s="13">
        <f>B108</f>
        <v>230627.0625</v>
      </c>
      <c r="I108" s="13">
        <f>B108</f>
        <v>230627.0625</v>
      </c>
      <c r="J108" s="13">
        <f>B108</f>
        <v>230627.0625</v>
      </c>
      <c r="K108" s="13">
        <f>B108</f>
        <v>230627.0625</v>
      </c>
      <c r="L108" s="13">
        <f>B108</f>
        <v>230627.0625</v>
      </c>
      <c r="M108" s="13">
        <f>B108</f>
        <v>230627.0625</v>
      </c>
      <c r="N108" s="13">
        <f>B108</f>
        <v>230627.0625</v>
      </c>
      <c r="O108" s="13">
        <f>B108</f>
        <v>230627.0625</v>
      </c>
      <c r="P108" s="13">
        <f>B108</f>
        <v>230627.0625</v>
      </c>
      <c r="Q108" s="13">
        <f>B108</f>
        <v>230627.0625</v>
      </c>
      <c r="R108" s="13">
        <f>B108</f>
        <v>230627.0625</v>
      </c>
    </row>
    <row r="109" spans="1:18" x14ac:dyDescent="0.35">
      <c r="A109" s="16" t="s">
        <v>109</v>
      </c>
      <c r="B109" s="16" t="s">
        <v>110</v>
      </c>
      <c r="C109" s="31" t="s">
        <v>13</v>
      </c>
      <c r="D109" s="32" t="s">
        <v>13</v>
      </c>
      <c r="E109" s="32" t="s">
        <v>13</v>
      </c>
      <c r="F109" s="32" t="s">
        <v>13</v>
      </c>
      <c r="G109" s="32" t="s">
        <v>13</v>
      </c>
      <c r="H109" s="32" t="s">
        <v>13</v>
      </c>
      <c r="I109" s="32" t="s">
        <v>13</v>
      </c>
      <c r="J109" s="32" t="s">
        <v>13</v>
      </c>
      <c r="K109" s="32" t="s">
        <v>13</v>
      </c>
      <c r="L109" s="32" t="s">
        <v>13</v>
      </c>
      <c r="M109" s="32" t="s">
        <v>13</v>
      </c>
      <c r="N109" s="32" t="s">
        <v>13</v>
      </c>
      <c r="O109" s="32" t="s">
        <v>13</v>
      </c>
      <c r="P109" s="32" t="s">
        <v>13</v>
      </c>
      <c r="Q109" s="32" t="s">
        <v>13</v>
      </c>
      <c r="R109" s="33" t="s">
        <v>13</v>
      </c>
    </row>
    <row r="110" spans="1:18" x14ac:dyDescent="0.35">
      <c r="A110" s="7" t="s">
        <v>63</v>
      </c>
      <c r="B110" s="8">
        <v>1.5</v>
      </c>
      <c r="C110" s="8">
        <v>-1.5</v>
      </c>
      <c r="D110" t="s">
        <v>13</v>
      </c>
      <c r="E110" t="s">
        <v>13</v>
      </c>
      <c r="F110" t="s">
        <v>13</v>
      </c>
      <c r="G110" t="s">
        <v>13</v>
      </c>
      <c r="H110" t="s">
        <v>13</v>
      </c>
      <c r="I110" t="s">
        <v>13</v>
      </c>
      <c r="J110" t="s">
        <v>13</v>
      </c>
      <c r="K110" t="s">
        <v>13</v>
      </c>
      <c r="L110" t="s">
        <v>13</v>
      </c>
      <c r="M110" t="s">
        <v>13</v>
      </c>
      <c r="N110" t="s">
        <v>13</v>
      </c>
      <c r="O110" t="s">
        <v>13</v>
      </c>
      <c r="P110" t="s">
        <v>13</v>
      </c>
      <c r="Q110" t="s">
        <v>13</v>
      </c>
      <c r="R110" t="s">
        <v>13</v>
      </c>
    </row>
    <row r="111" spans="1:18" x14ac:dyDescent="0.35">
      <c r="A111" s="16" t="s">
        <v>111</v>
      </c>
      <c r="B111" s="16" t="s">
        <v>110</v>
      </c>
      <c r="C111" s="31" t="s">
        <v>13</v>
      </c>
      <c r="D111" s="32" t="s">
        <v>13</v>
      </c>
      <c r="E111" s="32" t="s">
        <v>13</v>
      </c>
      <c r="F111" s="32" t="s">
        <v>13</v>
      </c>
      <c r="G111" s="32" t="s">
        <v>13</v>
      </c>
      <c r="H111" s="32" t="s">
        <v>13</v>
      </c>
      <c r="I111" s="32" t="s">
        <v>13</v>
      </c>
      <c r="J111" s="32" t="s">
        <v>13</v>
      </c>
      <c r="K111" s="32" t="s">
        <v>13</v>
      </c>
      <c r="L111" s="32" t="s">
        <v>13</v>
      </c>
      <c r="M111" s="32" t="s">
        <v>13</v>
      </c>
      <c r="N111" s="32" t="s">
        <v>13</v>
      </c>
      <c r="O111" s="32" t="s">
        <v>13</v>
      </c>
      <c r="P111" s="32" t="s">
        <v>13</v>
      </c>
      <c r="Q111" s="32" t="s">
        <v>13</v>
      </c>
      <c r="R111" s="33" t="s">
        <v>13</v>
      </c>
    </row>
    <row r="112" spans="1:18" x14ac:dyDescent="0.35">
      <c r="A112" s="7" t="s">
        <v>112</v>
      </c>
      <c r="B112" s="13">
        <v>230627.0625</v>
      </c>
      <c r="C112" t="s">
        <v>13</v>
      </c>
      <c r="D112" s="8">
        <f t="shared" ref="D112:R112" si="3">D108*D105</f>
        <v>42968.988860555539</v>
      </c>
      <c r="E112" s="8">
        <f t="shared" si="3"/>
        <v>44258.058526372202</v>
      </c>
      <c r="F112" s="8">
        <f t="shared" si="3"/>
        <v>45585.800282163371</v>
      </c>
      <c r="G112" s="8">
        <f t="shared" si="3"/>
        <v>46953.374290628264</v>
      </c>
      <c r="H112" s="8">
        <f t="shared" si="3"/>
        <v>48361.975519347114</v>
      </c>
      <c r="I112" s="8">
        <f t="shared" si="3"/>
        <v>49812.834784927531</v>
      </c>
      <c r="J112" s="8">
        <f t="shared" si="3"/>
        <v>51307.219828475361</v>
      </c>
      <c r="K112" s="8">
        <f t="shared" si="3"/>
        <v>52846.436423329615</v>
      </c>
      <c r="L112" s="8">
        <f t="shared" si="3"/>
        <v>54431.829516029502</v>
      </c>
      <c r="M112" s="8">
        <f t="shared" si="3"/>
        <v>56064.784401510391</v>
      </c>
      <c r="N112" s="8">
        <f t="shared" si="3"/>
        <v>57746.727933555703</v>
      </c>
      <c r="O112" s="8">
        <f t="shared" si="3"/>
        <v>59479.129771562366</v>
      </c>
      <c r="P112" s="8">
        <f t="shared" si="3"/>
        <v>61263.503664709235</v>
      </c>
      <c r="Q112" s="8">
        <f t="shared" si="3"/>
        <v>63101.408774650517</v>
      </c>
      <c r="R112" s="8">
        <f t="shared" si="3"/>
        <v>64994.45103789003</v>
      </c>
    </row>
    <row r="113" spans="1:18" x14ac:dyDescent="0.35">
      <c r="A113" s="7" t="s">
        <v>113</v>
      </c>
      <c r="B113" t="s">
        <v>13</v>
      </c>
      <c r="C113" s="8">
        <f t="shared" ref="C113:R113" si="4">SUM(C110:C110)+SUM(C112:C112)</f>
        <v>-1.5</v>
      </c>
      <c r="D113" s="8">
        <f t="shared" si="4"/>
        <v>42968.988860555539</v>
      </c>
      <c r="E113" s="8">
        <f t="shared" si="4"/>
        <v>44258.058526372202</v>
      </c>
      <c r="F113" s="8">
        <f t="shared" si="4"/>
        <v>45585.800282163371</v>
      </c>
      <c r="G113" s="8">
        <f t="shared" si="4"/>
        <v>46953.374290628264</v>
      </c>
      <c r="H113" s="8">
        <f t="shared" si="4"/>
        <v>48361.975519347114</v>
      </c>
      <c r="I113" s="8">
        <f t="shared" si="4"/>
        <v>49812.834784927531</v>
      </c>
      <c r="J113" s="8">
        <f t="shared" si="4"/>
        <v>51307.219828475361</v>
      </c>
      <c r="K113" s="8">
        <f t="shared" si="4"/>
        <v>52846.436423329615</v>
      </c>
      <c r="L113" s="8">
        <f t="shared" si="4"/>
        <v>54431.829516029502</v>
      </c>
      <c r="M113" s="8">
        <f t="shared" si="4"/>
        <v>56064.784401510391</v>
      </c>
      <c r="N113" s="8">
        <f t="shared" si="4"/>
        <v>57746.727933555703</v>
      </c>
      <c r="O113" s="8">
        <f t="shared" si="4"/>
        <v>59479.129771562366</v>
      </c>
      <c r="P113" s="8">
        <f t="shared" si="4"/>
        <v>61263.503664709235</v>
      </c>
      <c r="Q113" s="8">
        <f t="shared" si="4"/>
        <v>63101.408774650517</v>
      </c>
      <c r="R113" s="8">
        <f t="shared" si="4"/>
        <v>64994.45103789003</v>
      </c>
    </row>
    <row r="114" spans="1:18" x14ac:dyDescent="0.35">
      <c r="A114" s="7" t="s">
        <v>114</v>
      </c>
      <c r="B114" t="s">
        <v>13</v>
      </c>
      <c r="C114" s="17">
        <f>C113* 1/ (1 + B98 / 100)^(C97)</f>
        <v>-1.5</v>
      </c>
      <c r="D114" s="17">
        <f>D113* 1/ (1 + B98 / 100)^(D97)</f>
        <v>40536.781943920316</v>
      </c>
      <c r="E114" s="17">
        <f>E113* 1/ (1 + B98 / 100)^(E97)</f>
        <v>39389.514530413137</v>
      </c>
      <c r="F114" s="17">
        <f>F113* 1/ (1 + B98 / 100)^(F97)</f>
        <v>38274.716949363705</v>
      </c>
      <c r="G114" s="17">
        <f>G113* 1/ (1 + B98 / 100)^(G97)</f>
        <v>37191.470243249627</v>
      </c>
      <c r="H114" s="17">
        <f>H113* 1/ (1 + B98 / 100)^(H97)</f>
        <v>36138.8814627803</v>
      </c>
      <c r="I114" s="17">
        <f>I113* 1/ (1 + B98 / 100)^(I97)</f>
        <v>35116.082930814817</v>
      </c>
      <c r="J114" s="17">
        <f>J113* 1/ (1 + B98 / 100)^(J97)</f>
        <v>34122.231527112512</v>
      </c>
      <c r="K114" s="17">
        <f>K113* 1/ (1 + B98 / 100)^(K97)</f>
        <v>33156.507993326304</v>
      </c>
      <c r="L114" s="17">
        <f>L113* 1/ (1 + B98 / 100)^(L97)</f>
        <v>32218.116257666126</v>
      </c>
      <c r="M114" s="17">
        <f>M113* 1/ (1 + B98 / 100)^(M97)</f>
        <v>31306.282778675577</v>
      </c>
      <c r="N114" s="17">
        <f>N113* 1/ (1 + B98 / 100)^(N97)</f>
        <v>30420.25590758098</v>
      </c>
      <c r="O114" s="17">
        <f>O113* 1/ (1 + B98 / 100)^(O97)</f>
        <v>29559.305268687171</v>
      </c>
      <c r="P114" s="17">
        <f>P113* 1/ (1 + B98 / 100)^(P97)</f>
        <v>28722.721157309228</v>
      </c>
      <c r="Q114" s="17">
        <f>Q113* 1/ (1 + B98 / 100)^(Q97)</f>
        <v>27909.813954743877</v>
      </c>
      <c r="R114" s="17">
        <f>R113* 1/ (1 + B98 / 100)^(R97)</f>
        <v>27119.913559798286</v>
      </c>
    </row>
    <row r="115" spans="1:18" x14ac:dyDescent="0.35">
      <c r="A115" s="7" t="s">
        <v>115</v>
      </c>
      <c r="B115" t="s">
        <v>13</v>
      </c>
      <c r="C115" s="18">
        <f>SUM(C114:C114)</f>
        <v>-1.5</v>
      </c>
      <c r="D115" s="19">
        <f>SUM(C114:D114)</f>
        <v>40535.281943920316</v>
      </c>
      <c r="E115" s="19">
        <f>SUM(C114:E114)</f>
        <v>79924.796474333445</v>
      </c>
      <c r="F115" s="19">
        <f>SUM(C114:F114)</f>
        <v>118199.51342369715</v>
      </c>
      <c r="G115" s="19">
        <f>SUM(C114:G114)</f>
        <v>155390.98366694676</v>
      </c>
      <c r="H115" s="19">
        <f>SUM(C114:H114)</f>
        <v>191529.86512972706</v>
      </c>
      <c r="I115" s="19">
        <f>SUM(C114:I114)</f>
        <v>226645.94806054188</v>
      </c>
      <c r="J115" s="19">
        <f>SUM(C114:J114)</f>
        <v>260768.17958765439</v>
      </c>
      <c r="K115" s="19">
        <f>SUM(C114:K114)</f>
        <v>293924.68758098071</v>
      </c>
      <c r="L115" s="19">
        <f>SUM(C114:L114)</f>
        <v>326142.80383864685</v>
      </c>
      <c r="M115" s="19">
        <f>SUM(C114:M114)</f>
        <v>357449.08661732241</v>
      </c>
      <c r="N115" s="19">
        <f>SUM(C114:N114)</f>
        <v>387869.34252490336</v>
      </c>
      <c r="O115" s="19">
        <f>SUM(C114:O114)</f>
        <v>417428.64779359056</v>
      </c>
      <c r="P115" s="19">
        <f>SUM(C114:P114)</f>
        <v>446151.36895089981</v>
      </c>
      <c r="Q115" s="19">
        <f>SUM(C114:Q114)</f>
        <v>474061.18290564371</v>
      </c>
      <c r="R115" s="19">
        <f>SUM(C114:R114)</f>
        <v>501181.09646544198</v>
      </c>
    </row>
  </sheetData>
  <mergeCells count="57">
    <mergeCell ref="A30:H30"/>
    <mergeCell ref="B25:H25"/>
    <mergeCell ref="D26:H26"/>
    <mergeCell ref="F27:H27"/>
    <mergeCell ref="A28:H28"/>
    <mergeCell ref="A29:H29"/>
    <mergeCell ref="C20:H20"/>
    <mergeCell ref="B21:H21"/>
    <mergeCell ref="C22:H22"/>
    <mergeCell ref="B23:H23"/>
    <mergeCell ref="C24:H24"/>
    <mergeCell ref="A15:H15"/>
    <mergeCell ref="E16:H16"/>
    <mergeCell ref="B17:H17"/>
    <mergeCell ref="B18:H18"/>
    <mergeCell ref="A19:H19"/>
    <mergeCell ref="C109:R109"/>
    <mergeCell ref="C111:R111"/>
    <mergeCell ref="A1:H1"/>
    <mergeCell ref="B2:H2"/>
    <mergeCell ref="B3:H3"/>
    <mergeCell ref="A4:H4"/>
    <mergeCell ref="A5:H5"/>
    <mergeCell ref="B6:H6"/>
    <mergeCell ref="B7:H7"/>
    <mergeCell ref="B8:H8"/>
    <mergeCell ref="B9:H9"/>
    <mergeCell ref="A10:H10"/>
    <mergeCell ref="A11:H11"/>
    <mergeCell ref="C12:H12"/>
    <mergeCell ref="B13:H13"/>
    <mergeCell ref="B14:H14"/>
    <mergeCell ref="A95:D95"/>
    <mergeCell ref="A96:D96"/>
    <mergeCell ref="A102:R102"/>
    <mergeCell ref="A104:R104"/>
    <mergeCell ref="A106:R106"/>
    <mergeCell ref="A81:H81"/>
    <mergeCell ref="A83:H83"/>
    <mergeCell ref="A85:H85"/>
    <mergeCell ref="C88:H88"/>
    <mergeCell ref="C90:H90"/>
    <mergeCell ref="A64:M64"/>
    <mergeCell ref="C67:M67"/>
    <mergeCell ref="C69:M69"/>
    <mergeCell ref="A74:D74"/>
    <mergeCell ref="A75:D75"/>
    <mergeCell ref="A44:D44"/>
    <mergeCell ref="A53:D53"/>
    <mergeCell ref="A54:D54"/>
    <mergeCell ref="A60:M60"/>
    <mergeCell ref="A62:M62"/>
    <mergeCell ref="A35:D35"/>
    <mergeCell ref="A36:D36"/>
    <mergeCell ref="B38:D38"/>
    <mergeCell ref="B39:D39"/>
    <mergeCell ref="A43:D43"/>
  </mergeCells>
  <pageMargins left="0.7" right="0.7" top="0.75" bottom="0.75" header="0.3" footer="0.3"/>
  <ignoredErrors>
    <ignoredError sqref="A1:R1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28"/>
  <sheetViews>
    <sheetView workbookViewId="0">
      <selection sqref="A1:H1"/>
    </sheetView>
  </sheetViews>
  <sheetFormatPr defaultRowHeight="14.5" x14ac:dyDescent="0.35"/>
  <cols>
    <col min="1" max="1" width="56" customWidth="1"/>
    <col min="2" max="2" width="47.6328125" customWidth="1"/>
    <col min="3" max="3" width="23.453125" customWidth="1"/>
    <col min="4" max="4" width="26.453125" customWidth="1"/>
    <col min="5" max="5" width="20.36328125" customWidth="1"/>
    <col min="6" max="6" width="23.6328125" customWidth="1"/>
    <col min="7" max="7" width="14.453125" customWidth="1"/>
    <col min="8" max="8" width="12.6328125" customWidth="1"/>
    <col min="9" max="10" width="21.81640625" customWidth="1"/>
    <col min="11" max="11" width="27.1796875" customWidth="1"/>
    <col min="12" max="12" width="28.453125" customWidth="1"/>
    <col min="13" max="13" width="16.453125" customWidth="1"/>
    <col min="14" max="14" width="15.6328125" customWidth="1"/>
    <col min="15" max="15" width="25.81640625" customWidth="1"/>
    <col min="16" max="16" width="20.453125" customWidth="1"/>
    <col min="17" max="17" width="27.36328125" customWidth="1"/>
    <col min="18" max="28" width="9.81640625" customWidth="1"/>
    <col min="29" max="16383" width="45" customWidth="1"/>
  </cols>
  <sheetData>
    <row r="1" spans="1:8" ht="48" customHeight="1" x14ac:dyDescent="0.35">
      <c r="A1" s="34" t="s">
        <v>10</v>
      </c>
      <c r="B1" s="35" t="s">
        <v>13</v>
      </c>
      <c r="C1" s="35" t="s">
        <v>13</v>
      </c>
      <c r="D1" s="35" t="s">
        <v>13</v>
      </c>
      <c r="E1" s="35" t="s">
        <v>13</v>
      </c>
      <c r="F1" s="35" t="s">
        <v>13</v>
      </c>
      <c r="G1" s="35" t="s">
        <v>13</v>
      </c>
      <c r="H1" s="36" t="s">
        <v>13</v>
      </c>
    </row>
    <row r="2" spans="1:8" x14ac:dyDescent="0.35">
      <c r="A2" s="7" t="s">
        <v>14</v>
      </c>
      <c r="B2" s="37" t="s">
        <v>10</v>
      </c>
      <c r="C2" s="29" t="s">
        <v>13</v>
      </c>
      <c r="D2" s="29" t="s">
        <v>13</v>
      </c>
      <c r="E2" s="29" t="s">
        <v>13</v>
      </c>
      <c r="F2" s="29" t="s">
        <v>13</v>
      </c>
      <c r="G2" s="29" t="s">
        <v>13</v>
      </c>
      <c r="H2" s="30" t="s">
        <v>13</v>
      </c>
    </row>
    <row r="3" spans="1:8" x14ac:dyDescent="0.35">
      <c r="A3" s="7" t="s">
        <v>15</v>
      </c>
      <c r="B3" s="37" t="s">
        <v>16</v>
      </c>
      <c r="C3" s="29" t="s">
        <v>13</v>
      </c>
      <c r="D3" s="29" t="s">
        <v>13</v>
      </c>
      <c r="E3" s="29" t="s">
        <v>13</v>
      </c>
      <c r="F3" s="29" t="s">
        <v>13</v>
      </c>
      <c r="G3" s="29" t="s">
        <v>13</v>
      </c>
      <c r="H3" s="30" t="s">
        <v>13</v>
      </c>
    </row>
    <row r="4" spans="1:8" x14ac:dyDescent="0.35">
      <c r="A4" s="24" t="s">
        <v>13</v>
      </c>
      <c r="B4" s="24" t="s">
        <v>13</v>
      </c>
      <c r="C4" s="24" t="s">
        <v>13</v>
      </c>
      <c r="D4" s="24" t="s">
        <v>13</v>
      </c>
      <c r="E4" s="24" t="s">
        <v>13</v>
      </c>
      <c r="F4" s="24" t="s">
        <v>13</v>
      </c>
      <c r="G4" s="24" t="s">
        <v>13</v>
      </c>
      <c r="H4" s="24" t="s">
        <v>13</v>
      </c>
    </row>
    <row r="5" spans="1:8" ht="28" customHeight="1" x14ac:dyDescent="0.35">
      <c r="A5" s="38" t="s">
        <v>118</v>
      </c>
      <c r="B5" s="39" t="s">
        <v>13</v>
      </c>
      <c r="C5" s="39" t="s">
        <v>13</v>
      </c>
      <c r="D5" s="39" t="s">
        <v>13</v>
      </c>
      <c r="E5" s="39" t="s">
        <v>13</v>
      </c>
      <c r="F5" s="39" t="s">
        <v>13</v>
      </c>
      <c r="G5" s="39" t="s">
        <v>13</v>
      </c>
      <c r="H5" s="40" t="s">
        <v>13</v>
      </c>
    </row>
    <row r="6" spans="1:8" x14ac:dyDescent="0.35">
      <c r="A6" s="7" t="s">
        <v>18</v>
      </c>
      <c r="B6" s="37" t="s">
        <v>19</v>
      </c>
      <c r="C6" s="29" t="s">
        <v>13</v>
      </c>
      <c r="D6" s="29" t="s">
        <v>13</v>
      </c>
      <c r="E6" s="29" t="s">
        <v>13</v>
      </c>
      <c r="F6" s="29" t="s">
        <v>13</v>
      </c>
      <c r="G6" s="29" t="s">
        <v>13</v>
      </c>
      <c r="H6" s="30" t="s">
        <v>13</v>
      </c>
    </row>
    <row r="7" spans="1:8" x14ac:dyDescent="0.35">
      <c r="A7" s="7" t="s">
        <v>20</v>
      </c>
      <c r="B7" s="37" t="s">
        <v>21</v>
      </c>
      <c r="C7" s="29" t="s">
        <v>13</v>
      </c>
      <c r="D7" s="29" t="s">
        <v>13</v>
      </c>
      <c r="E7" s="29" t="s">
        <v>13</v>
      </c>
      <c r="F7" s="29" t="s">
        <v>13</v>
      </c>
      <c r="G7" s="29" t="s">
        <v>13</v>
      </c>
      <c r="H7" s="30" t="s">
        <v>13</v>
      </c>
    </row>
    <row r="8" spans="1:8" x14ac:dyDescent="0.35">
      <c r="A8" s="7" t="s">
        <v>22</v>
      </c>
      <c r="B8" s="37" t="s">
        <v>13</v>
      </c>
      <c r="C8" s="29" t="s">
        <v>13</v>
      </c>
      <c r="D8" s="29" t="s">
        <v>13</v>
      </c>
      <c r="E8" s="29" t="s">
        <v>13</v>
      </c>
      <c r="F8" s="29" t="s">
        <v>13</v>
      </c>
      <c r="G8" s="29" t="s">
        <v>13</v>
      </c>
      <c r="H8" s="30" t="s">
        <v>13</v>
      </c>
    </row>
    <row r="9" spans="1:8" ht="42" customHeight="1" x14ac:dyDescent="0.35">
      <c r="A9" s="7" t="s">
        <v>23</v>
      </c>
      <c r="B9" s="41" t="s">
        <v>119</v>
      </c>
      <c r="C9" s="42" t="s">
        <v>13</v>
      </c>
      <c r="D9" s="42" t="s">
        <v>13</v>
      </c>
      <c r="E9" s="42" t="s">
        <v>13</v>
      </c>
      <c r="F9" s="42" t="s">
        <v>13</v>
      </c>
      <c r="G9" s="42" t="s">
        <v>13</v>
      </c>
      <c r="H9" s="43" t="s">
        <v>13</v>
      </c>
    </row>
    <row r="10" spans="1:8" x14ac:dyDescent="0.35">
      <c r="A10" s="24" t="s">
        <v>13</v>
      </c>
      <c r="B10" s="24" t="s">
        <v>13</v>
      </c>
      <c r="C10" s="24" t="s">
        <v>13</v>
      </c>
      <c r="D10" s="24" t="s">
        <v>13</v>
      </c>
      <c r="E10" s="24" t="s">
        <v>13</v>
      </c>
      <c r="F10" s="24" t="s">
        <v>13</v>
      </c>
      <c r="G10" s="24" t="s">
        <v>13</v>
      </c>
      <c r="H10" s="24" t="s">
        <v>13</v>
      </c>
    </row>
    <row r="11" spans="1:8" ht="28" customHeight="1" x14ac:dyDescent="0.35">
      <c r="A11" s="38" t="s">
        <v>25</v>
      </c>
      <c r="B11" s="39" t="s">
        <v>13</v>
      </c>
      <c r="C11" s="39" t="s">
        <v>13</v>
      </c>
      <c r="D11" s="39" t="s">
        <v>13</v>
      </c>
      <c r="E11" s="39" t="s">
        <v>13</v>
      </c>
      <c r="F11" s="39" t="s">
        <v>13</v>
      </c>
      <c r="G11" s="39" t="s">
        <v>13</v>
      </c>
      <c r="H11" s="40" t="s">
        <v>13</v>
      </c>
    </row>
    <row r="12" spans="1:8" x14ac:dyDescent="0.35">
      <c r="A12" s="7" t="s">
        <v>26</v>
      </c>
      <c r="B12" s="8">
        <v>277451.12615284265</v>
      </c>
      <c r="C12" s="37" t="s">
        <v>13</v>
      </c>
      <c r="D12" s="29" t="s">
        <v>13</v>
      </c>
      <c r="E12" s="29" t="s">
        <v>13</v>
      </c>
      <c r="F12" s="29" t="s">
        <v>13</v>
      </c>
      <c r="G12" s="29" t="s">
        <v>13</v>
      </c>
      <c r="H12" s="30" t="s">
        <v>13</v>
      </c>
    </row>
    <row r="13" spans="1:8" ht="21" customHeight="1" x14ac:dyDescent="0.35">
      <c r="A13" s="7" t="s">
        <v>27</v>
      </c>
      <c r="B13" s="37" t="s">
        <v>120</v>
      </c>
      <c r="C13" s="29" t="s">
        <v>13</v>
      </c>
      <c r="D13" s="29" t="s">
        <v>13</v>
      </c>
      <c r="E13" s="29" t="s">
        <v>13</v>
      </c>
      <c r="F13" s="29" t="s">
        <v>13</v>
      </c>
      <c r="G13" s="29" t="s">
        <v>13</v>
      </c>
      <c r="H13" s="30" t="s">
        <v>13</v>
      </c>
    </row>
    <row r="14" spans="1:8" x14ac:dyDescent="0.35">
      <c r="A14" s="7" t="s">
        <v>29</v>
      </c>
      <c r="B14" s="37" t="s">
        <v>13</v>
      </c>
      <c r="C14" s="29" t="s">
        <v>13</v>
      </c>
      <c r="D14" s="29" t="s">
        <v>13</v>
      </c>
      <c r="E14" s="29" t="s">
        <v>13</v>
      </c>
      <c r="F14" s="29" t="s">
        <v>13</v>
      </c>
      <c r="G14" s="29" t="s">
        <v>13</v>
      </c>
      <c r="H14" s="30" t="s">
        <v>13</v>
      </c>
    </row>
    <row r="15" spans="1:8" x14ac:dyDescent="0.35">
      <c r="A15" s="25" t="s">
        <v>30</v>
      </c>
      <c r="B15" s="26" t="s">
        <v>13</v>
      </c>
      <c r="C15" s="26" t="s">
        <v>13</v>
      </c>
      <c r="D15" s="26" t="s">
        <v>13</v>
      </c>
      <c r="E15" s="26" t="s">
        <v>13</v>
      </c>
      <c r="F15" s="26" t="s">
        <v>13</v>
      </c>
      <c r="G15" s="26" t="s">
        <v>13</v>
      </c>
      <c r="H15" s="27" t="s">
        <v>13</v>
      </c>
    </row>
    <row r="16" spans="1:8" ht="29" x14ac:dyDescent="0.35">
      <c r="A16" s="7" t="s">
        <v>31</v>
      </c>
      <c r="B16" s="8">
        <v>66730.121147651982</v>
      </c>
      <c r="C16" s="7" t="s">
        <v>32</v>
      </c>
      <c r="D16" s="8">
        <v>495392.41536088398</v>
      </c>
      <c r="E16" s="37" t="s">
        <v>13</v>
      </c>
      <c r="F16" s="29" t="s">
        <v>13</v>
      </c>
      <c r="G16" s="29" t="s">
        <v>13</v>
      </c>
      <c r="H16" s="30" t="s">
        <v>13</v>
      </c>
    </row>
    <row r="17" spans="1:8" ht="21" customHeight="1" x14ac:dyDescent="0.35">
      <c r="A17" s="7" t="s">
        <v>33</v>
      </c>
      <c r="B17" s="37" t="s">
        <v>121</v>
      </c>
      <c r="C17" s="29" t="s">
        <v>13</v>
      </c>
      <c r="D17" s="29" t="s">
        <v>13</v>
      </c>
      <c r="E17" s="29" t="s">
        <v>13</v>
      </c>
      <c r="F17" s="29" t="s">
        <v>13</v>
      </c>
      <c r="G17" s="29" t="s">
        <v>13</v>
      </c>
      <c r="H17" s="30" t="s">
        <v>13</v>
      </c>
    </row>
    <row r="18" spans="1:8" ht="42" customHeight="1" x14ac:dyDescent="0.35">
      <c r="A18" s="7" t="s">
        <v>35</v>
      </c>
      <c r="B18" s="37" t="s">
        <v>122</v>
      </c>
      <c r="C18" s="29" t="s">
        <v>13</v>
      </c>
      <c r="D18" s="29" t="s">
        <v>13</v>
      </c>
      <c r="E18" s="29" t="s">
        <v>13</v>
      </c>
      <c r="F18" s="29" t="s">
        <v>13</v>
      </c>
      <c r="G18" s="29" t="s">
        <v>13</v>
      </c>
      <c r="H18" s="30" t="s">
        <v>13</v>
      </c>
    </row>
    <row r="19" spans="1:8" x14ac:dyDescent="0.35">
      <c r="A19" s="25" t="s">
        <v>37</v>
      </c>
      <c r="B19" s="26" t="s">
        <v>13</v>
      </c>
      <c r="C19" s="26" t="s">
        <v>13</v>
      </c>
      <c r="D19" s="26" t="s">
        <v>13</v>
      </c>
      <c r="E19" s="26" t="s">
        <v>13</v>
      </c>
      <c r="F19" s="26" t="s">
        <v>13</v>
      </c>
      <c r="G19" s="26" t="s">
        <v>13</v>
      </c>
      <c r="H19" s="27" t="s">
        <v>13</v>
      </c>
    </row>
    <row r="20" spans="1:8" x14ac:dyDescent="0.35">
      <c r="A20" s="7" t="s">
        <v>38</v>
      </c>
      <c r="B20" s="9">
        <f>B52</f>
        <v>10</v>
      </c>
      <c r="C20" s="37" t="s">
        <v>13</v>
      </c>
      <c r="D20" s="29" t="s">
        <v>13</v>
      </c>
      <c r="E20" s="29" t="s">
        <v>13</v>
      </c>
      <c r="F20" s="29" t="s">
        <v>13</v>
      </c>
      <c r="G20" s="29" t="s">
        <v>13</v>
      </c>
      <c r="H20" s="30" t="s">
        <v>13</v>
      </c>
    </row>
    <row r="21" spans="1:8" ht="42" customHeight="1" x14ac:dyDescent="0.35">
      <c r="A21" s="7" t="s">
        <v>39</v>
      </c>
      <c r="B21" s="37" t="s">
        <v>40</v>
      </c>
      <c r="C21" s="29" t="s">
        <v>13</v>
      </c>
      <c r="D21" s="29" t="s">
        <v>13</v>
      </c>
      <c r="E21" s="29" t="s">
        <v>13</v>
      </c>
      <c r="F21" s="29" t="s">
        <v>13</v>
      </c>
      <c r="G21" s="29" t="s">
        <v>13</v>
      </c>
      <c r="H21" s="30" t="s">
        <v>13</v>
      </c>
    </row>
    <row r="22" spans="1:8" x14ac:dyDescent="0.35">
      <c r="A22" s="7" t="s">
        <v>41</v>
      </c>
      <c r="B22" s="10">
        <f>B44</f>
        <v>4</v>
      </c>
      <c r="C22" s="37" t="s">
        <v>13</v>
      </c>
      <c r="D22" s="29" t="s">
        <v>13</v>
      </c>
      <c r="E22" s="29" t="s">
        <v>13</v>
      </c>
      <c r="F22" s="29" t="s">
        <v>13</v>
      </c>
      <c r="G22" s="29" t="s">
        <v>13</v>
      </c>
      <c r="H22" s="30" t="s">
        <v>13</v>
      </c>
    </row>
    <row r="23" spans="1:8" ht="42" customHeight="1" x14ac:dyDescent="0.35">
      <c r="A23" s="7" t="s">
        <v>42</v>
      </c>
      <c r="B23" s="37" t="s">
        <v>43</v>
      </c>
      <c r="C23" s="29" t="s">
        <v>13</v>
      </c>
      <c r="D23" s="29" t="s">
        <v>13</v>
      </c>
      <c r="E23" s="29" t="s">
        <v>13</v>
      </c>
      <c r="F23" s="29" t="s">
        <v>13</v>
      </c>
      <c r="G23" s="29" t="s">
        <v>13</v>
      </c>
      <c r="H23" s="30" t="s">
        <v>13</v>
      </c>
    </row>
    <row r="24" spans="1:8" x14ac:dyDescent="0.35">
      <c r="A24" s="7" t="s">
        <v>44</v>
      </c>
      <c r="B24" s="10">
        <f>B51</f>
        <v>5</v>
      </c>
      <c r="C24" s="37" t="s">
        <v>13</v>
      </c>
      <c r="D24" s="29" t="s">
        <v>13</v>
      </c>
      <c r="E24" s="29" t="s">
        <v>13</v>
      </c>
      <c r="F24" s="29" t="s">
        <v>13</v>
      </c>
      <c r="G24" s="29" t="s">
        <v>13</v>
      </c>
      <c r="H24" s="30" t="s">
        <v>13</v>
      </c>
    </row>
    <row r="25" spans="1:8" ht="63" customHeight="1" x14ac:dyDescent="0.35">
      <c r="A25" s="7" t="s">
        <v>45</v>
      </c>
      <c r="B25" s="37" t="s">
        <v>46</v>
      </c>
      <c r="C25" s="29" t="s">
        <v>13</v>
      </c>
      <c r="D25" s="29" t="s">
        <v>13</v>
      </c>
      <c r="E25" s="29" t="s">
        <v>13</v>
      </c>
      <c r="F25" s="29" t="s">
        <v>13</v>
      </c>
      <c r="G25" s="29" t="s">
        <v>13</v>
      </c>
      <c r="H25" s="30" t="s">
        <v>13</v>
      </c>
    </row>
    <row r="26" spans="1:8" x14ac:dyDescent="0.35">
      <c r="A26" s="7" t="s">
        <v>47</v>
      </c>
      <c r="B26" s="10">
        <f>B48</f>
        <v>2</v>
      </c>
      <c r="C26" s="7" t="s">
        <v>48</v>
      </c>
      <c r="D26" s="37" t="s">
        <v>13</v>
      </c>
      <c r="E26" s="29" t="s">
        <v>13</v>
      </c>
      <c r="F26" s="29" t="s">
        <v>13</v>
      </c>
      <c r="G26" s="29" t="s">
        <v>13</v>
      </c>
      <c r="H26" s="30" t="s">
        <v>13</v>
      </c>
    </row>
    <row r="27" spans="1:8" ht="29" x14ac:dyDescent="0.35">
      <c r="A27" s="7" t="s">
        <v>49</v>
      </c>
      <c r="B27" s="10">
        <f>B53</f>
        <v>3</v>
      </c>
      <c r="C27" s="7" t="s">
        <v>50</v>
      </c>
      <c r="D27" s="11" t="s">
        <v>51</v>
      </c>
      <c r="E27" s="7" t="s">
        <v>52</v>
      </c>
      <c r="F27" s="37" t="s">
        <v>13</v>
      </c>
      <c r="G27" s="29" t="s">
        <v>13</v>
      </c>
      <c r="H27" s="30" t="s">
        <v>13</v>
      </c>
    </row>
    <row r="28" spans="1:8" x14ac:dyDescent="0.35">
      <c r="A28" s="24" t="s">
        <v>13</v>
      </c>
      <c r="B28" s="24" t="s">
        <v>13</v>
      </c>
      <c r="C28" s="24" t="s">
        <v>13</v>
      </c>
      <c r="D28" s="24" t="s">
        <v>13</v>
      </c>
      <c r="E28" s="24" t="s">
        <v>13</v>
      </c>
      <c r="F28" s="24" t="s">
        <v>13</v>
      </c>
      <c r="G28" s="24" t="s">
        <v>13</v>
      </c>
      <c r="H28" s="24" t="s">
        <v>13</v>
      </c>
    </row>
    <row r="29" spans="1:8" ht="28" customHeight="1" x14ac:dyDescent="0.35">
      <c r="A29" s="38" t="s">
        <v>53</v>
      </c>
      <c r="B29" s="39" t="s">
        <v>13</v>
      </c>
      <c r="C29" s="39" t="s">
        <v>13</v>
      </c>
      <c r="D29" s="39" t="s">
        <v>13</v>
      </c>
      <c r="E29" s="39" t="s">
        <v>13</v>
      </c>
      <c r="F29" s="39" t="s">
        <v>13</v>
      </c>
      <c r="G29" s="39" t="s">
        <v>13</v>
      </c>
      <c r="H29" s="40" t="s">
        <v>13</v>
      </c>
    </row>
    <row r="30" spans="1:8" x14ac:dyDescent="0.35">
      <c r="A30" s="25" t="s">
        <v>54</v>
      </c>
      <c r="B30" s="26" t="s">
        <v>13</v>
      </c>
      <c r="C30" s="26" t="s">
        <v>13</v>
      </c>
      <c r="D30" s="26" t="s">
        <v>13</v>
      </c>
      <c r="E30" s="26" t="s">
        <v>13</v>
      </c>
      <c r="F30" s="26" t="s">
        <v>13</v>
      </c>
      <c r="G30" s="26" t="s">
        <v>13</v>
      </c>
      <c r="H30" s="27" t="s">
        <v>13</v>
      </c>
    </row>
    <row r="31" spans="1:8" ht="29" x14ac:dyDescent="0.35">
      <c r="A31" s="12" t="s">
        <v>55</v>
      </c>
      <c r="B31" s="12" t="s">
        <v>1</v>
      </c>
      <c r="C31" s="12" t="s">
        <v>56</v>
      </c>
      <c r="D31" s="12" t="s">
        <v>57</v>
      </c>
      <c r="E31" s="12" t="s">
        <v>58</v>
      </c>
      <c r="F31" s="12" t="s">
        <v>59</v>
      </c>
      <c r="G31" s="12" t="s">
        <v>60</v>
      </c>
      <c r="H31" s="12" t="s">
        <v>61</v>
      </c>
    </row>
    <row r="32" spans="1:8" ht="29" x14ac:dyDescent="0.35">
      <c r="A32" s="11" t="s">
        <v>62</v>
      </c>
      <c r="B32" s="11" t="s">
        <v>63</v>
      </c>
      <c r="C32" s="11" t="s">
        <v>13</v>
      </c>
      <c r="D32" s="11" t="s">
        <v>64</v>
      </c>
      <c r="E32" s="11">
        <v>2</v>
      </c>
      <c r="F32" s="11" t="s">
        <v>65</v>
      </c>
      <c r="G32" s="11" t="s">
        <v>16</v>
      </c>
      <c r="H32" s="11" t="s">
        <v>66</v>
      </c>
    </row>
    <row r="33" spans="1:8" x14ac:dyDescent="0.35">
      <c r="A33" s="11" t="s">
        <v>67</v>
      </c>
      <c r="B33" s="11" t="s">
        <v>68</v>
      </c>
      <c r="C33" s="11" t="s">
        <v>123</v>
      </c>
      <c r="D33" s="11" t="s">
        <v>51</v>
      </c>
      <c r="E33" s="11" t="s">
        <v>16</v>
      </c>
      <c r="F33" s="11" t="s">
        <v>70</v>
      </c>
      <c r="G33" s="11" t="s">
        <v>16</v>
      </c>
      <c r="H33" s="11" t="s">
        <v>124</v>
      </c>
    </row>
    <row r="34" spans="1:8" x14ac:dyDescent="0.35">
      <c r="A34" s="11" t="s">
        <v>67</v>
      </c>
      <c r="B34" s="11" t="s">
        <v>125</v>
      </c>
      <c r="C34" s="11" t="s">
        <v>126</v>
      </c>
      <c r="D34" s="11" t="s">
        <v>64</v>
      </c>
      <c r="E34" s="11">
        <v>3617.742381222994</v>
      </c>
      <c r="F34" s="11" t="s">
        <v>70</v>
      </c>
      <c r="G34" s="11" t="s">
        <v>74</v>
      </c>
      <c r="H34" s="11" t="s">
        <v>124</v>
      </c>
    </row>
    <row r="35" spans="1:8" x14ac:dyDescent="0.35">
      <c r="A35" s="11" t="s">
        <v>67</v>
      </c>
      <c r="B35" s="11" t="s">
        <v>72</v>
      </c>
      <c r="C35" s="11" t="s">
        <v>127</v>
      </c>
      <c r="D35" s="11" t="s">
        <v>64</v>
      </c>
      <c r="E35" s="11">
        <v>27490.500806437289</v>
      </c>
      <c r="F35" s="11" t="s">
        <v>70</v>
      </c>
      <c r="G35" s="11" t="s">
        <v>74</v>
      </c>
      <c r="H35" s="11" t="s">
        <v>124</v>
      </c>
    </row>
    <row r="36" spans="1:8" x14ac:dyDescent="0.35">
      <c r="A36" s="11" t="s">
        <v>67</v>
      </c>
      <c r="B36" s="11" t="s">
        <v>128</v>
      </c>
      <c r="C36" s="11" t="s">
        <v>129</v>
      </c>
      <c r="D36" s="11" t="s">
        <v>64</v>
      </c>
      <c r="E36" s="11">
        <v>69.80999999999986</v>
      </c>
      <c r="F36" s="11" t="s">
        <v>70</v>
      </c>
      <c r="G36" s="11" t="s">
        <v>16</v>
      </c>
      <c r="H36" s="11" t="s">
        <v>124</v>
      </c>
    </row>
    <row r="37" spans="1:8" x14ac:dyDescent="0.35">
      <c r="A37" s="24" t="s">
        <v>13</v>
      </c>
      <c r="B37" s="24" t="s">
        <v>13</v>
      </c>
      <c r="C37" s="24" t="s">
        <v>13</v>
      </c>
      <c r="D37" s="24" t="s">
        <v>13</v>
      </c>
    </row>
    <row r="38" spans="1:8" x14ac:dyDescent="0.35">
      <c r="A38" s="25" t="s">
        <v>75</v>
      </c>
      <c r="B38" s="26" t="s">
        <v>13</v>
      </c>
      <c r="C38" s="26" t="s">
        <v>13</v>
      </c>
      <c r="D38" s="27" t="s">
        <v>13</v>
      </c>
    </row>
    <row r="39" spans="1:8" x14ac:dyDescent="0.35">
      <c r="A39" s="12" t="s">
        <v>76</v>
      </c>
      <c r="B39" s="12" t="s">
        <v>77</v>
      </c>
      <c r="C39" s="12" t="s">
        <v>78</v>
      </c>
      <c r="D39" s="12" t="s">
        <v>79</v>
      </c>
    </row>
    <row r="40" spans="1:8" x14ac:dyDescent="0.35">
      <c r="A40" s="7" t="s">
        <v>80</v>
      </c>
      <c r="B40" s="28">
        <v>100</v>
      </c>
      <c r="C40" s="29" t="s">
        <v>13</v>
      </c>
      <c r="D40" s="30" t="s">
        <v>13</v>
      </c>
    </row>
    <row r="41" spans="1:8" x14ac:dyDescent="0.35">
      <c r="A41" s="7" t="s">
        <v>81</v>
      </c>
      <c r="B41" s="28">
        <v>0</v>
      </c>
      <c r="C41" s="29" t="s">
        <v>13</v>
      </c>
      <c r="D41" s="30" t="s">
        <v>13</v>
      </c>
    </row>
    <row r="42" spans="1:8" x14ac:dyDescent="0.35">
      <c r="A42" s="7" t="s">
        <v>82</v>
      </c>
      <c r="B42" s="10">
        <v>4</v>
      </c>
      <c r="C42" s="10">
        <v>2</v>
      </c>
      <c r="D42" s="10">
        <v>6</v>
      </c>
    </row>
    <row r="43" spans="1:8" x14ac:dyDescent="0.35">
      <c r="A43" s="7" t="s">
        <v>83</v>
      </c>
      <c r="B43" s="10">
        <v>4</v>
      </c>
      <c r="C43" s="10">
        <v>2</v>
      </c>
      <c r="D43" s="10">
        <v>6</v>
      </c>
    </row>
    <row r="44" spans="1:8" ht="29" x14ac:dyDescent="0.35">
      <c r="A44" s="7" t="s">
        <v>84</v>
      </c>
      <c r="B44" s="10">
        <f>(B40* B42 + B41 * B43)/100</f>
        <v>4</v>
      </c>
      <c r="C44" s="10">
        <f>(B40* C42 + B41 * C43)/100</f>
        <v>2</v>
      </c>
      <c r="D44" s="10">
        <f>(B40* D42 + B41 * D43)/100</f>
        <v>6</v>
      </c>
    </row>
    <row r="45" spans="1:8" x14ac:dyDescent="0.35">
      <c r="A45" s="24" t="s">
        <v>13</v>
      </c>
      <c r="B45" s="24" t="s">
        <v>13</v>
      </c>
      <c r="C45" s="24" t="s">
        <v>13</v>
      </c>
      <c r="D45" s="24" t="s">
        <v>13</v>
      </c>
    </row>
    <row r="46" spans="1:8" x14ac:dyDescent="0.35">
      <c r="A46" s="25" t="s">
        <v>85</v>
      </c>
      <c r="B46" s="26" t="s">
        <v>13</v>
      </c>
      <c r="C46" s="26" t="s">
        <v>13</v>
      </c>
      <c r="D46" s="27" t="s">
        <v>13</v>
      </c>
    </row>
    <row r="47" spans="1:8" x14ac:dyDescent="0.35">
      <c r="A47" s="12" t="s">
        <v>86</v>
      </c>
      <c r="B47" s="12" t="s">
        <v>77</v>
      </c>
      <c r="C47" s="12" t="s">
        <v>87</v>
      </c>
      <c r="D47" s="12" t="s">
        <v>88</v>
      </c>
    </row>
    <row r="48" spans="1:8" x14ac:dyDescent="0.35">
      <c r="A48" s="7" t="s">
        <v>89</v>
      </c>
      <c r="B48" s="10">
        <v>2</v>
      </c>
      <c r="C48" s="10">
        <v>1</v>
      </c>
      <c r="D48" s="10">
        <v>3</v>
      </c>
    </row>
    <row r="49" spans="1:13" x14ac:dyDescent="0.35">
      <c r="A49" s="7" t="s">
        <v>130</v>
      </c>
      <c r="B49" s="17">
        <v>20000</v>
      </c>
      <c r="C49" s="17">
        <v>10000</v>
      </c>
      <c r="D49" s="17">
        <v>30000</v>
      </c>
    </row>
    <row r="50" spans="1:13" x14ac:dyDescent="0.35">
      <c r="A50" s="7" t="s">
        <v>90</v>
      </c>
      <c r="B50" s="13">
        <v>151976</v>
      </c>
      <c r="C50" s="13">
        <v>75988</v>
      </c>
      <c r="D50" s="13">
        <v>227964</v>
      </c>
    </row>
    <row r="51" spans="1:13" ht="29" x14ac:dyDescent="0.35">
      <c r="A51" s="7" t="s">
        <v>91</v>
      </c>
      <c r="B51" s="10">
        <v>5</v>
      </c>
      <c r="C51" s="10">
        <v>2.5</v>
      </c>
      <c r="D51" s="10">
        <v>7.5</v>
      </c>
    </row>
    <row r="52" spans="1:13" x14ac:dyDescent="0.35">
      <c r="A52" s="7" t="s">
        <v>92</v>
      </c>
      <c r="B52" s="9">
        <v>10</v>
      </c>
      <c r="C52" s="9">
        <v>5</v>
      </c>
      <c r="D52" s="9">
        <v>15</v>
      </c>
    </row>
    <row r="53" spans="1:13" x14ac:dyDescent="0.35">
      <c r="A53" s="7" t="s">
        <v>99</v>
      </c>
      <c r="B53" s="10">
        <v>3</v>
      </c>
      <c r="C53" s="10">
        <v>4.5</v>
      </c>
      <c r="D53" s="10">
        <v>1.5</v>
      </c>
    </row>
    <row r="54" spans="1:13" x14ac:dyDescent="0.35">
      <c r="A54" s="7" t="s">
        <v>93</v>
      </c>
      <c r="B54" s="10">
        <f>B44</f>
        <v>4</v>
      </c>
      <c r="C54" s="10">
        <f>C44</f>
        <v>2</v>
      </c>
      <c r="D54" s="10">
        <f>D44</f>
        <v>6</v>
      </c>
    </row>
    <row r="55" spans="1:13" x14ac:dyDescent="0.35">
      <c r="A55" s="7" t="s">
        <v>94</v>
      </c>
      <c r="B55" s="8">
        <v>2</v>
      </c>
      <c r="C55" s="8">
        <v>1</v>
      </c>
      <c r="D55" s="8">
        <v>3</v>
      </c>
    </row>
    <row r="56" spans="1:13" x14ac:dyDescent="0.35">
      <c r="A56" s="14" t="s">
        <v>95</v>
      </c>
      <c r="B56" s="15">
        <v>277451.12615284265</v>
      </c>
      <c r="C56" s="15">
        <v>66730.121147651982</v>
      </c>
      <c r="D56" s="15">
        <v>495392.41536088398</v>
      </c>
    </row>
    <row r="57" spans="1:13" x14ac:dyDescent="0.35">
      <c r="A57" s="24" t="s">
        <v>13</v>
      </c>
      <c r="B57" s="24" t="s">
        <v>13</v>
      </c>
      <c r="C57" s="24" t="s">
        <v>13</v>
      </c>
      <c r="D57" s="24" t="s">
        <v>13</v>
      </c>
    </row>
    <row r="58" spans="1:13" x14ac:dyDescent="0.35">
      <c r="A58" s="25" t="s">
        <v>96</v>
      </c>
      <c r="B58" s="26" t="s">
        <v>13</v>
      </c>
      <c r="C58" s="26" t="s">
        <v>13</v>
      </c>
      <c r="D58" s="27" t="s">
        <v>13</v>
      </c>
    </row>
    <row r="59" spans="1:13" x14ac:dyDescent="0.35">
      <c r="A59" s="7" t="s">
        <v>97</v>
      </c>
      <c r="B59" s="11" t="s">
        <v>13</v>
      </c>
      <c r="C59" s="7">
        <v>0</v>
      </c>
      <c r="D59" s="7">
        <v>1</v>
      </c>
      <c r="E59" s="7">
        <v>2</v>
      </c>
      <c r="F59" s="7">
        <v>3</v>
      </c>
      <c r="G59" s="7">
        <v>4</v>
      </c>
      <c r="H59" s="7">
        <v>5</v>
      </c>
      <c r="I59" s="7">
        <v>6</v>
      </c>
      <c r="J59" s="7">
        <v>7</v>
      </c>
      <c r="K59" s="7">
        <v>8</v>
      </c>
      <c r="L59" s="7">
        <v>9</v>
      </c>
      <c r="M59" s="7">
        <v>10</v>
      </c>
    </row>
    <row r="60" spans="1:13" x14ac:dyDescent="0.35">
      <c r="A60" s="7" t="s">
        <v>98</v>
      </c>
      <c r="B60" s="10">
        <f>B44</f>
        <v>4</v>
      </c>
      <c r="C60" t="s">
        <v>13</v>
      </c>
      <c r="D60" t="s">
        <v>13</v>
      </c>
      <c r="E60" t="s">
        <v>13</v>
      </c>
      <c r="F60" t="s">
        <v>13</v>
      </c>
      <c r="G60" t="s">
        <v>13</v>
      </c>
      <c r="H60" t="s">
        <v>13</v>
      </c>
      <c r="I60" t="s">
        <v>13</v>
      </c>
      <c r="J60" t="s">
        <v>13</v>
      </c>
      <c r="K60" t="s">
        <v>13</v>
      </c>
      <c r="L60" t="s">
        <v>13</v>
      </c>
      <c r="M60" t="s">
        <v>13</v>
      </c>
    </row>
    <row r="61" spans="1:13" x14ac:dyDescent="0.35">
      <c r="A61" s="7" t="s">
        <v>99</v>
      </c>
      <c r="B61" s="10">
        <v>3</v>
      </c>
      <c r="C61" t="s">
        <v>13</v>
      </c>
      <c r="D61" t="s">
        <v>13</v>
      </c>
      <c r="E61" t="s">
        <v>13</v>
      </c>
      <c r="F61" t="s">
        <v>13</v>
      </c>
      <c r="G61" t="s">
        <v>13</v>
      </c>
      <c r="H61" t="s">
        <v>13</v>
      </c>
      <c r="I61" t="s">
        <v>13</v>
      </c>
      <c r="J61" t="s">
        <v>13</v>
      </c>
      <c r="K61" t="s">
        <v>13</v>
      </c>
      <c r="L61" t="s">
        <v>13</v>
      </c>
      <c r="M61" t="s">
        <v>13</v>
      </c>
    </row>
    <row r="62" spans="1:13" x14ac:dyDescent="0.35">
      <c r="A62" s="7" t="s">
        <v>100</v>
      </c>
      <c r="B62" s="9">
        <f>B52</f>
        <v>10</v>
      </c>
      <c r="C62" t="s">
        <v>13</v>
      </c>
      <c r="D62" t="s">
        <v>13</v>
      </c>
      <c r="E62" t="s">
        <v>13</v>
      </c>
      <c r="F62" t="s">
        <v>13</v>
      </c>
      <c r="G62" t="s">
        <v>13</v>
      </c>
      <c r="H62" t="s">
        <v>13</v>
      </c>
      <c r="I62" t="s">
        <v>13</v>
      </c>
      <c r="J62" t="s">
        <v>13</v>
      </c>
      <c r="K62" t="s">
        <v>13</v>
      </c>
      <c r="L62" t="s">
        <v>13</v>
      </c>
      <c r="M62" t="s">
        <v>13</v>
      </c>
    </row>
    <row r="63" spans="1:13" x14ac:dyDescent="0.35">
      <c r="A63" s="7" t="s">
        <v>101</v>
      </c>
      <c r="B63" s="10">
        <f>B51</f>
        <v>5</v>
      </c>
      <c r="C63" t="s">
        <v>13</v>
      </c>
      <c r="D63" t="s">
        <v>13</v>
      </c>
      <c r="E63" t="s">
        <v>13</v>
      </c>
      <c r="F63" t="s">
        <v>13</v>
      </c>
      <c r="G63" t="s">
        <v>13</v>
      </c>
      <c r="H63" t="s">
        <v>13</v>
      </c>
      <c r="I63" t="s">
        <v>13</v>
      </c>
      <c r="J63" t="s">
        <v>13</v>
      </c>
      <c r="K63" t="s">
        <v>13</v>
      </c>
      <c r="L63" t="s">
        <v>13</v>
      </c>
      <c r="M63" t="s">
        <v>13</v>
      </c>
    </row>
    <row r="64" spans="1:13" x14ac:dyDescent="0.35">
      <c r="A64" s="31" t="s">
        <v>102</v>
      </c>
      <c r="B64" s="32" t="s">
        <v>13</v>
      </c>
      <c r="C64" s="32" t="s">
        <v>13</v>
      </c>
      <c r="D64" s="32" t="s">
        <v>13</v>
      </c>
      <c r="E64" s="32" t="s">
        <v>13</v>
      </c>
      <c r="F64" s="32" t="s">
        <v>13</v>
      </c>
      <c r="G64" s="32" t="s">
        <v>13</v>
      </c>
      <c r="H64" s="32" t="s">
        <v>13</v>
      </c>
      <c r="I64" s="32" t="s">
        <v>13</v>
      </c>
      <c r="J64" s="32" t="s">
        <v>13</v>
      </c>
      <c r="K64" s="32" t="s">
        <v>13</v>
      </c>
      <c r="L64" s="32" t="s">
        <v>13</v>
      </c>
      <c r="M64" s="33" t="s">
        <v>13</v>
      </c>
    </row>
    <row r="65" spans="1:13" x14ac:dyDescent="0.35">
      <c r="A65" s="7" t="s">
        <v>103</v>
      </c>
      <c r="B65" s="10">
        <f>B48</f>
        <v>2</v>
      </c>
      <c r="C65" t="s">
        <v>13</v>
      </c>
      <c r="D65" t="s">
        <v>13</v>
      </c>
      <c r="E65" t="s">
        <v>13</v>
      </c>
      <c r="F65" t="s">
        <v>13</v>
      </c>
      <c r="G65" t="s">
        <v>13</v>
      </c>
      <c r="H65" t="s">
        <v>13</v>
      </c>
      <c r="I65" t="s">
        <v>13</v>
      </c>
      <c r="J65" t="s">
        <v>13</v>
      </c>
      <c r="K65" t="s">
        <v>13</v>
      </c>
      <c r="L65" t="s">
        <v>13</v>
      </c>
      <c r="M65" t="s">
        <v>13</v>
      </c>
    </row>
    <row r="66" spans="1:13" x14ac:dyDescent="0.35">
      <c r="A66" s="31" t="s">
        <v>104</v>
      </c>
      <c r="B66" s="32" t="s">
        <v>13</v>
      </c>
      <c r="C66" s="32" t="s">
        <v>13</v>
      </c>
      <c r="D66" s="32" t="s">
        <v>13</v>
      </c>
      <c r="E66" s="32" t="s">
        <v>13</v>
      </c>
      <c r="F66" s="32" t="s">
        <v>13</v>
      </c>
      <c r="G66" s="32" t="s">
        <v>13</v>
      </c>
      <c r="H66" s="32" t="s">
        <v>13</v>
      </c>
      <c r="I66" s="32" t="s">
        <v>13</v>
      </c>
      <c r="J66" s="32" t="s">
        <v>13</v>
      </c>
      <c r="K66" s="32" t="s">
        <v>13</v>
      </c>
      <c r="L66" s="32" t="s">
        <v>13</v>
      </c>
      <c r="M66" s="33" t="s">
        <v>13</v>
      </c>
    </row>
    <row r="67" spans="1:13" x14ac:dyDescent="0.35">
      <c r="A67" s="7" t="s">
        <v>105</v>
      </c>
      <c r="B67" s="8">
        <v>0.18088711906114971</v>
      </c>
      <c r="C67" s="8">
        <f>B67* (1 + B65 / 100)^(C59)</f>
        <v>0.18088711906114971</v>
      </c>
      <c r="D67" s="8">
        <f>B67* (1 + B65 / 100)^(D59)</f>
        <v>0.18450486144237271</v>
      </c>
      <c r="E67" s="8">
        <f>B67* (1 + B65 / 100)^(E59)</f>
        <v>0.18819495867122016</v>
      </c>
      <c r="F67" s="8">
        <f>B67* (1 + B65 / 100)^(F59)</f>
        <v>0.19195885784464456</v>
      </c>
      <c r="G67" s="8">
        <f>B67* (1 + B65 / 100)^(G59)</f>
        <v>0.19579803500153745</v>
      </c>
      <c r="H67" s="8">
        <f>B67* (1 + B65 / 100)^(H59)</f>
        <v>0.1997139957015682</v>
      </c>
      <c r="I67" s="8">
        <f>B67* (1 + B65 / 100)^(I59)</f>
        <v>0.20370827561559957</v>
      </c>
      <c r="J67" s="8">
        <f>B67* (1 + B65 / 100)^(J59)</f>
        <v>0.20778244112791153</v>
      </c>
      <c r="K67" s="8">
        <f>B67* (1 + B65 / 100)^(K59)</f>
        <v>0.21193808995046978</v>
      </c>
      <c r="L67" s="8">
        <f>B67* (1 + B65 / 100)^(L59)</f>
        <v>0.21617685174947918</v>
      </c>
      <c r="M67" s="8">
        <f>B67* (1 + B65 / 100)^(M59)</f>
        <v>0.22050038878446876</v>
      </c>
    </row>
    <row r="68" spans="1:13" x14ac:dyDescent="0.35">
      <c r="A68" s="31" t="s">
        <v>131</v>
      </c>
      <c r="B68" s="32" t="s">
        <v>13</v>
      </c>
      <c r="C68" s="32" t="s">
        <v>13</v>
      </c>
      <c r="D68" s="32" t="s">
        <v>13</v>
      </c>
      <c r="E68" s="32" t="s">
        <v>13</v>
      </c>
      <c r="F68" s="32" t="s">
        <v>13</v>
      </c>
      <c r="G68" s="32" t="s">
        <v>13</v>
      </c>
      <c r="H68" s="32" t="s">
        <v>13</v>
      </c>
      <c r="I68" s="32" t="s">
        <v>13</v>
      </c>
      <c r="J68" s="32" t="s">
        <v>13</v>
      </c>
      <c r="K68" s="32" t="s">
        <v>13</v>
      </c>
      <c r="L68" s="32" t="s">
        <v>13</v>
      </c>
      <c r="M68" s="33" t="s">
        <v>13</v>
      </c>
    </row>
    <row r="69" spans="1:13" x14ac:dyDescent="0.35">
      <c r="A69" s="7" t="s">
        <v>132</v>
      </c>
      <c r="B69" s="8">
        <v>0.05</v>
      </c>
      <c r="C69" s="8">
        <f>B69</f>
        <v>0.05</v>
      </c>
      <c r="D69" s="8">
        <f>B69</f>
        <v>0.05</v>
      </c>
      <c r="E69" s="8">
        <f>B69</f>
        <v>0.05</v>
      </c>
      <c r="F69" s="8">
        <f>B69</f>
        <v>0.05</v>
      </c>
      <c r="G69" s="8">
        <f>B69</f>
        <v>0.05</v>
      </c>
      <c r="H69" s="8">
        <f>B69</f>
        <v>0.05</v>
      </c>
      <c r="I69" s="8">
        <f>B69</f>
        <v>0.05</v>
      </c>
      <c r="J69" s="8">
        <f>B69</f>
        <v>0.05</v>
      </c>
      <c r="K69" s="8">
        <f>B69</f>
        <v>0.05</v>
      </c>
      <c r="L69" s="8">
        <f>B69</f>
        <v>0.05</v>
      </c>
      <c r="M69" s="8">
        <f>B69</f>
        <v>0.05</v>
      </c>
    </row>
    <row r="70" spans="1:13" x14ac:dyDescent="0.35">
      <c r="A70" s="7" t="s">
        <v>133</v>
      </c>
      <c r="B70" s="8">
        <v>0</v>
      </c>
      <c r="C70" s="8">
        <f>B70</f>
        <v>0</v>
      </c>
      <c r="D70" s="8">
        <f>B70</f>
        <v>0</v>
      </c>
      <c r="E70" s="8">
        <f>B70</f>
        <v>0</v>
      </c>
      <c r="F70" s="8">
        <f>B70</f>
        <v>0</v>
      </c>
      <c r="G70" s="8">
        <f>B70</f>
        <v>0</v>
      </c>
      <c r="H70" s="8">
        <f>B70</f>
        <v>0</v>
      </c>
      <c r="I70" s="8">
        <f>B70</f>
        <v>0</v>
      </c>
      <c r="J70" s="8">
        <f>B70</f>
        <v>0</v>
      </c>
      <c r="K70" s="8">
        <f>B70</f>
        <v>0</v>
      </c>
      <c r="L70" s="8">
        <f>B70</f>
        <v>0</v>
      </c>
      <c r="M70" s="8">
        <f>B70</f>
        <v>0</v>
      </c>
    </row>
    <row r="71" spans="1:13" x14ac:dyDescent="0.35">
      <c r="A71" s="31" t="s">
        <v>106</v>
      </c>
      <c r="B71" s="32" t="s">
        <v>13</v>
      </c>
      <c r="C71" s="32" t="s">
        <v>13</v>
      </c>
      <c r="D71" s="32" t="s">
        <v>13</v>
      </c>
      <c r="E71" s="32" t="s">
        <v>13</v>
      </c>
      <c r="F71" s="32" t="s">
        <v>13</v>
      </c>
      <c r="G71" s="32" t="s">
        <v>13</v>
      </c>
      <c r="H71" s="32" t="s">
        <v>13</v>
      </c>
      <c r="I71" s="32" t="s">
        <v>13</v>
      </c>
      <c r="J71" s="32" t="s">
        <v>13</v>
      </c>
      <c r="K71" s="32" t="s">
        <v>13</v>
      </c>
      <c r="L71" s="32" t="s">
        <v>13</v>
      </c>
      <c r="M71" s="33" t="s">
        <v>13</v>
      </c>
    </row>
    <row r="72" spans="1:13" x14ac:dyDescent="0.35">
      <c r="A72" s="7" t="s">
        <v>107</v>
      </c>
      <c r="B72" s="13">
        <v>151976</v>
      </c>
      <c r="C72" t="s">
        <v>13</v>
      </c>
      <c r="D72" t="s">
        <v>13</v>
      </c>
      <c r="E72" t="s">
        <v>13</v>
      </c>
      <c r="F72" t="s">
        <v>13</v>
      </c>
      <c r="G72" t="s">
        <v>13</v>
      </c>
      <c r="H72" t="s">
        <v>13</v>
      </c>
      <c r="I72" t="s">
        <v>13</v>
      </c>
      <c r="J72" t="s">
        <v>13</v>
      </c>
      <c r="K72" t="s">
        <v>13</v>
      </c>
      <c r="L72" t="s">
        <v>13</v>
      </c>
      <c r="M72" t="s">
        <v>13</v>
      </c>
    </row>
    <row r="73" spans="1:13" x14ac:dyDescent="0.35">
      <c r="A73" s="7" t="s">
        <v>108</v>
      </c>
      <c r="B73" s="13">
        <v>151976</v>
      </c>
      <c r="C73" t="s">
        <v>13</v>
      </c>
      <c r="D73" s="13">
        <f>B73</f>
        <v>151976</v>
      </c>
      <c r="E73" s="13">
        <f>B73</f>
        <v>151976</v>
      </c>
      <c r="F73" s="13">
        <f>B73</f>
        <v>151976</v>
      </c>
      <c r="G73" s="13">
        <f>B73</f>
        <v>151976</v>
      </c>
      <c r="H73" s="13">
        <f>B73</f>
        <v>151976</v>
      </c>
      <c r="I73" s="13">
        <f>B73</f>
        <v>151976</v>
      </c>
      <c r="J73" s="13">
        <f>B73</f>
        <v>151976</v>
      </c>
      <c r="K73" s="13">
        <f>B73</f>
        <v>151976</v>
      </c>
      <c r="L73" s="13">
        <f>B73</f>
        <v>151976</v>
      </c>
      <c r="M73" s="13">
        <f>B73</f>
        <v>151976</v>
      </c>
    </row>
    <row r="74" spans="1:13" x14ac:dyDescent="0.35">
      <c r="A74" s="31" t="s">
        <v>134</v>
      </c>
      <c r="B74" s="32" t="s">
        <v>13</v>
      </c>
      <c r="C74" s="32" t="s">
        <v>13</v>
      </c>
      <c r="D74" s="32" t="s">
        <v>13</v>
      </c>
      <c r="E74" s="32" t="s">
        <v>13</v>
      </c>
      <c r="F74" s="32" t="s">
        <v>13</v>
      </c>
      <c r="G74" s="32" t="s">
        <v>13</v>
      </c>
      <c r="H74" s="32" t="s">
        <v>13</v>
      </c>
      <c r="I74" s="32" t="s">
        <v>13</v>
      </c>
      <c r="J74" s="32" t="s">
        <v>13</v>
      </c>
      <c r="K74" s="32" t="s">
        <v>13</v>
      </c>
      <c r="L74" s="32" t="s">
        <v>13</v>
      </c>
      <c r="M74" s="33" t="s">
        <v>13</v>
      </c>
    </row>
    <row r="75" spans="1:13" x14ac:dyDescent="0.35">
      <c r="A75" s="7" t="s">
        <v>135</v>
      </c>
      <c r="B75" s="13">
        <v>21396.199999999997</v>
      </c>
      <c r="C75" t="s">
        <v>13</v>
      </c>
      <c r="D75" s="13">
        <f>B75- (B75 * B61*D59/100)</f>
        <v>20754.313999999998</v>
      </c>
      <c r="E75" s="13">
        <f>B75- (B75 * B61*E59/100)</f>
        <v>20112.427999999996</v>
      </c>
      <c r="F75" s="13">
        <f>B75- (B75 * B61*F59/100)</f>
        <v>19470.541999999998</v>
      </c>
      <c r="G75" s="13">
        <f>B75- (B75 * B61*G59/100)</f>
        <v>18828.655999999995</v>
      </c>
      <c r="H75" s="13">
        <f>B75- (B75 * B61*H59/100)</f>
        <v>18186.769999999997</v>
      </c>
      <c r="I75" s="13">
        <f>B75- (B75 * B61*I59/100)</f>
        <v>17544.883999999998</v>
      </c>
      <c r="J75" s="13">
        <f>B75- (B75 * B61*J59/100)</f>
        <v>16902.998</v>
      </c>
      <c r="K75" s="13">
        <f>B75- (B75 * B61*K59/100)</f>
        <v>16261.111999999997</v>
      </c>
      <c r="L75" s="13">
        <f>B75- (B75 * B61*L59/100)</f>
        <v>15619.225999999999</v>
      </c>
      <c r="M75" s="13">
        <f>B75- (B75 * B61*M59/100)</f>
        <v>14977.339999999998</v>
      </c>
    </row>
    <row r="76" spans="1:13" x14ac:dyDescent="0.35">
      <c r="A76" s="7" t="s">
        <v>136</v>
      </c>
      <c r="B76" s="13">
        <v>20000</v>
      </c>
      <c r="C76" t="s">
        <v>13</v>
      </c>
      <c r="D76" s="13">
        <v>20000</v>
      </c>
      <c r="E76" s="13">
        <v>20000</v>
      </c>
      <c r="F76" s="13">
        <v>20000</v>
      </c>
      <c r="G76" s="13">
        <v>19470.541999999998</v>
      </c>
      <c r="H76" s="13">
        <v>18828.655999999995</v>
      </c>
      <c r="I76" s="13">
        <v>18186.769999999997</v>
      </c>
      <c r="J76" s="13">
        <v>17544.883999999998</v>
      </c>
      <c r="K76" s="13">
        <v>16902.998</v>
      </c>
      <c r="L76" s="13">
        <v>16261.111999999997</v>
      </c>
      <c r="M76" s="13">
        <v>15619.225999999999</v>
      </c>
    </row>
    <row r="77" spans="1:13" x14ac:dyDescent="0.35">
      <c r="A77" s="7" t="s">
        <v>137</v>
      </c>
      <c r="B77" s="13">
        <v>1396.1999999999971</v>
      </c>
      <c r="C77" t="s">
        <v>13</v>
      </c>
      <c r="D77" s="13">
        <v>1396.1999999999971</v>
      </c>
      <c r="E77" s="13">
        <v>754.31399999999849</v>
      </c>
      <c r="F77" s="13">
        <v>112.42799999999625</v>
      </c>
      <c r="G77" s="13">
        <v>0</v>
      </c>
      <c r="H77" s="13">
        <v>0</v>
      </c>
      <c r="I77" s="13">
        <v>0</v>
      </c>
      <c r="J77" s="13">
        <v>0</v>
      </c>
      <c r="K77" s="13">
        <v>0</v>
      </c>
      <c r="L77" s="13">
        <v>0</v>
      </c>
      <c r="M77" s="13">
        <v>0</v>
      </c>
    </row>
    <row r="78" spans="1:13" x14ac:dyDescent="0.35">
      <c r="A78" s="16" t="s">
        <v>109</v>
      </c>
      <c r="B78" s="16" t="s">
        <v>110</v>
      </c>
      <c r="C78" s="31" t="s">
        <v>13</v>
      </c>
      <c r="D78" s="32" t="s">
        <v>13</v>
      </c>
      <c r="E78" s="32" t="s">
        <v>13</v>
      </c>
      <c r="F78" s="32" t="s">
        <v>13</v>
      </c>
      <c r="G78" s="32" t="s">
        <v>13</v>
      </c>
      <c r="H78" s="32" t="s">
        <v>13</v>
      </c>
      <c r="I78" s="32" t="s">
        <v>13</v>
      </c>
      <c r="J78" s="32" t="s">
        <v>13</v>
      </c>
      <c r="K78" s="32" t="s">
        <v>13</v>
      </c>
      <c r="L78" s="32" t="s">
        <v>13</v>
      </c>
      <c r="M78" s="33" t="s">
        <v>13</v>
      </c>
    </row>
    <row r="79" spans="1:13" x14ac:dyDescent="0.35">
      <c r="A79" s="7" t="s">
        <v>63</v>
      </c>
      <c r="B79" s="8">
        <v>2</v>
      </c>
      <c r="C79" s="8">
        <v>-2</v>
      </c>
      <c r="D79" t="s">
        <v>13</v>
      </c>
      <c r="E79" t="s">
        <v>13</v>
      </c>
      <c r="F79" t="s">
        <v>13</v>
      </c>
      <c r="G79" t="s">
        <v>13</v>
      </c>
      <c r="H79" t="s">
        <v>13</v>
      </c>
      <c r="I79" t="s">
        <v>13</v>
      </c>
      <c r="J79" t="s">
        <v>13</v>
      </c>
      <c r="K79" t="s">
        <v>13</v>
      </c>
      <c r="L79" t="s">
        <v>13</v>
      </c>
      <c r="M79" t="s">
        <v>13</v>
      </c>
    </row>
    <row r="80" spans="1:13" x14ac:dyDescent="0.35">
      <c r="A80" s="16" t="s">
        <v>111</v>
      </c>
      <c r="B80" s="16" t="s">
        <v>110</v>
      </c>
      <c r="C80" s="31" t="s">
        <v>13</v>
      </c>
      <c r="D80" s="32" t="s">
        <v>13</v>
      </c>
      <c r="E80" s="32" t="s">
        <v>13</v>
      </c>
      <c r="F80" s="32" t="s">
        <v>13</v>
      </c>
      <c r="G80" s="32" t="s">
        <v>13</v>
      </c>
      <c r="H80" s="32" t="s">
        <v>13</v>
      </c>
      <c r="I80" s="32" t="s">
        <v>13</v>
      </c>
      <c r="J80" s="32" t="s">
        <v>13</v>
      </c>
      <c r="K80" s="32" t="s">
        <v>13</v>
      </c>
      <c r="L80" s="32" t="s">
        <v>13</v>
      </c>
      <c r="M80" s="33" t="s">
        <v>13</v>
      </c>
    </row>
    <row r="81" spans="1:13" x14ac:dyDescent="0.35">
      <c r="A81" s="7" t="s">
        <v>112</v>
      </c>
      <c r="B81" s="13">
        <v>151976</v>
      </c>
      <c r="C81" t="s">
        <v>13</v>
      </c>
      <c r="D81" s="8">
        <f t="shared" ref="D81:M81" si="0">D73*D67</f>
        <v>28040.310822566036</v>
      </c>
      <c r="E81" s="8">
        <f t="shared" si="0"/>
        <v>28601.117039017354</v>
      </c>
      <c r="F81" s="8">
        <f t="shared" si="0"/>
        <v>29173.1393797977</v>
      </c>
      <c r="G81" s="8">
        <f t="shared" si="0"/>
        <v>29756.602167393656</v>
      </c>
      <c r="H81" s="8">
        <f t="shared" si="0"/>
        <v>30351.734210741528</v>
      </c>
      <c r="I81" s="20">
        <f t="shared" si="0"/>
        <v>30958.76889495636</v>
      </c>
      <c r="J81" s="8">
        <f t="shared" si="0"/>
        <v>31577.944272855482</v>
      </c>
      <c r="K81" s="8">
        <f t="shared" si="0"/>
        <v>32209.503158312596</v>
      </c>
      <c r="L81" s="8">
        <f t="shared" si="0"/>
        <v>32853.693221478847</v>
      </c>
      <c r="M81" s="8">
        <f t="shared" si="0"/>
        <v>33510.767085908425</v>
      </c>
    </row>
    <row r="82" spans="1:13" x14ac:dyDescent="0.35">
      <c r="A82" s="7" t="s">
        <v>128</v>
      </c>
      <c r="B82" s="13">
        <v>1396.1999999999971</v>
      </c>
      <c r="C82" t="s">
        <v>13</v>
      </c>
      <c r="D82" s="8">
        <f t="shared" ref="D82:M82" si="1">D77*D69</f>
        <v>69.80999999999986</v>
      </c>
      <c r="E82" s="8">
        <f t="shared" si="1"/>
        <v>37.715699999999927</v>
      </c>
      <c r="F82" s="8">
        <f t="shared" si="1"/>
        <v>5.621399999999813</v>
      </c>
      <c r="G82" s="8">
        <f t="shared" si="1"/>
        <v>0</v>
      </c>
      <c r="H82" s="8">
        <f t="shared" si="1"/>
        <v>0</v>
      </c>
      <c r="I82" s="8">
        <f t="shared" si="1"/>
        <v>0</v>
      </c>
      <c r="J82" s="8">
        <f t="shared" si="1"/>
        <v>0</v>
      </c>
      <c r="K82" s="8">
        <f t="shared" si="1"/>
        <v>0</v>
      </c>
      <c r="L82" s="8">
        <f t="shared" si="1"/>
        <v>0</v>
      </c>
      <c r="M82" s="8">
        <f t="shared" si="1"/>
        <v>0</v>
      </c>
    </row>
    <row r="83" spans="1:13" x14ac:dyDescent="0.35">
      <c r="A83" s="7" t="s">
        <v>138</v>
      </c>
      <c r="B83" s="13">
        <v>20000</v>
      </c>
      <c r="C83" t="s">
        <v>13</v>
      </c>
      <c r="D83" s="8">
        <f t="shared" ref="D83:M83" si="2">D76*D67</f>
        <v>3690.0972288474541</v>
      </c>
      <c r="E83" s="8">
        <f t="shared" si="2"/>
        <v>3763.8991734244032</v>
      </c>
      <c r="F83" s="8">
        <f t="shared" si="2"/>
        <v>3839.1771568928912</v>
      </c>
      <c r="G83" s="8">
        <f t="shared" si="2"/>
        <v>3812.2938640149046</v>
      </c>
      <c r="H83" s="8">
        <f t="shared" si="2"/>
        <v>3760.3461234503052</v>
      </c>
      <c r="I83" s="8">
        <f t="shared" si="2"/>
        <v>3704.7955557175169</v>
      </c>
      <c r="J83" s="8">
        <f t="shared" si="2"/>
        <v>3645.5188268260367</v>
      </c>
      <c r="K83" s="8">
        <f t="shared" si="2"/>
        <v>3582.3891105566108</v>
      </c>
      <c r="L83" s="8">
        <f t="shared" si="2"/>
        <v>3515.2759981056761</v>
      </c>
      <c r="M83" s="8">
        <f t="shared" si="2"/>
        <v>3444.0454055124824</v>
      </c>
    </row>
    <row r="84" spans="1:13" x14ac:dyDescent="0.35">
      <c r="A84" s="7" t="s">
        <v>113</v>
      </c>
      <c r="B84" t="s">
        <v>13</v>
      </c>
      <c r="C84" s="8">
        <f t="shared" ref="C84:M84" si="3">SUM(C79:C79)+SUM(C81:C83)</f>
        <v>-2</v>
      </c>
      <c r="D84" s="8">
        <f t="shared" si="3"/>
        <v>31800.218051413493</v>
      </c>
      <c r="E84" s="8">
        <f t="shared" si="3"/>
        <v>32402.731912441759</v>
      </c>
      <c r="F84" s="8">
        <f t="shared" si="3"/>
        <v>33017.937936690592</v>
      </c>
      <c r="G84" s="8">
        <f t="shared" si="3"/>
        <v>33568.896031408563</v>
      </c>
      <c r="H84" s="8">
        <f t="shared" si="3"/>
        <v>34112.080334191836</v>
      </c>
      <c r="I84" s="8">
        <f t="shared" si="3"/>
        <v>34663.564450673875</v>
      </c>
      <c r="J84" s="8">
        <f t="shared" si="3"/>
        <v>35223.463099681518</v>
      </c>
      <c r="K84" s="8">
        <f t="shared" si="3"/>
        <v>35791.892268869211</v>
      </c>
      <c r="L84" s="8">
        <f t="shared" si="3"/>
        <v>36368.96921958452</v>
      </c>
      <c r="M84" s="8">
        <f t="shared" si="3"/>
        <v>36954.812491420904</v>
      </c>
    </row>
    <row r="85" spans="1:13" x14ac:dyDescent="0.35">
      <c r="A85" s="7" t="s">
        <v>114</v>
      </c>
      <c r="B85" t="s">
        <v>13</v>
      </c>
      <c r="C85" s="17">
        <f>C84* 1/ (1 + B60 / 100)^(C59)</f>
        <v>-2</v>
      </c>
      <c r="D85" s="17">
        <f>D84* 1/ (1 + B60 / 100)^(D59)</f>
        <v>30577.132741743742</v>
      </c>
      <c r="E85" s="17">
        <f>E84* 1/ (1 + B60 / 100)^(E59)</f>
        <v>29958.147108396595</v>
      </c>
      <c r="F85" s="17">
        <f>F84* 1/ (1 + B60 / 100)^(F59)</f>
        <v>29352.826596540195</v>
      </c>
      <c r="G85" s="17">
        <f>G84* 1/ (1 + B60 / 100)^(G59)</f>
        <v>28694.833015889166</v>
      </c>
      <c r="H85" s="17">
        <f>H84* 1/ (1 + B60 / 100)^(H59)</f>
        <v>28037.64349462487</v>
      </c>
      <c r="I85" s="17">
        <f>I84* 1/ (1 + B60 / 100)^(I59)</f>
        <v>27395.118498950662</v>
      </c>
      <c r="J85" s="17">
        <f>J84* 1/ (1 + B60 / 100)^(J59)</f>
        <v>26766.937052113546</v>
      </c>
      <c r="K85" s="17">
        <f>K84* 1/ (1 + B60 / 100)^(K59)</f>
        <v>26152.785099348963</v>
      </c>
      <c r="L85" s="17">
        <f>L84* 1/ (1 + B60 / 100)^(L59)</f>
        <v>25552.355360354853</v>
      </c>
      <c r="M85" s="17">
        <f>M84* 1/ (1 + B60 / 100)^(M59)</f>
        <v>24965.34718488</v>
      </c>
    </row>
    <row r="86" spans="1:13" x14ac:dyDescent="0.35">
      <c r="A86" s="7" t="s">
        <v>115</v>
      </c>
      <c r="B86" t="s">
        <v>13</v>
      </c>
      <c r="C86" s="18">
        <f>SUM(C85:C85)</f>
        <v>-2</v>
      </c>
      <c r="D86" s="19">
        <f>SUM(C85:D85)</f>
        <v>30575.132741743742</v>
      </c>
      <c r="E86" s="19">
        <f>SUM(C85:E85)</f>
        <v>60533.279850140338</v>
      </c>
      <c r="F86" s="19">
        <f>SUM(C85:F85)</f>
        <v>89886.106446680526</v>
      </c>
      <c r="G86" s="19">
        <f>SUM(C85:G85)</f>
        <v>118580.93946256969</v>
      </c>
      <c r="H86" s="19">
        <f>SUM(C85:H85)</f>
        <v>146618.58295719457</v>
      </c>
      <c r="I86" s="19">
        <f>SUM(C85:I85)</f>
        <v>174013.70145614524</v>
      </c>
      <c r="J86" s="19">
        <f>SUM(C85:J85)</f>
        <v>200780.63850825879</v>
      </c>
      <c r="K86" s="19">
        <f>SUM(C85:K85)</f>
        <v>226933.42360760775</v>
      </c>
      <c r="L86" s="19">
        <f>SUM(C85:L85)</f>
        <v>252485.7789679626</v>
      </c>
      <c r="M86" s="19">
        <f>SUM(C85:M85)</f>
        <v>277451.1261528426</v>
      </c>
    </row>
    <row r="87" spans="1:13" x14ac:dyDescent="0.35">
      <c r="A87" s="24" t="s">
        <v>13</v>
      </c>
      <c r="B87" s="24" t="s">
        <v>13</v>
      </c>
      <c r="C87" s="24" t="s">
        <v>13</v>
      </c>
      <c r="D87" s="24" t="s">
        <v>13</v>
      </c>
    </row>
    <row r="88" spans="1:13" x14ac:dyDescent="0.35">
      <c r="A88" s="25" t="s">
        <v>116</v>
      </c>
      <c r="B88" s="26" t="s">
        <v>13</v>
      </c>
      <c r="C88" s="26" t="s">
        <v>13</v>
      </c>
      <c r="D88" s="27" t="s">
        <v>13</v>
      </c>
    </row>
    <row r="89" spans="1:13" x14ac:dyDescent="0.35">
      <c r="A89" s="7" t="s">
        <v>97</v>
      </c>
      <c r="B89" s="11" t="s">
        <v>13</v>
      </c>
      <c r="C89" s="7">
        <v>0</v>
      </c>
      <c r="D89" s="7">
        <v>1</v>
      </c>
      <c r="E89" s="7">
        <v>2</v>
      </c>
      <c r="F89" s="7">
        <v>3</v>
      </c>
      <c r="G89" s="7">
        <v>4</v>
      </c>
      <c r="H89" s="7">
        <v>5</v>
      </c>
    </row>
    <row r="90" spans="1:13" x14ac:dyDescent="0.35">
      <c r="A90" s="7" t="s">
        <v>98</v>
      </c>
      <c r="B90" s="10">
        <f>C44</f>
        <v>2</v>
      </c>
      <c r="C90" t="s">
        <v>13</v>
      </c>
      <c r="D90" t="s">
        <v>13</v>
      </c>
      <c r="E90" t="s">
        <v>13</v>
      </c>
      <c r="F90" t="s">
        <v>13</v>
      </c>
      <c r="G90" t="s">
        <v>13</v>
      </c>
      <c r="H90" t="s">
        <v>13</v>
      </c>
    </row>
    <row r="91" spans="1:13" x14ac:dyDescent="0.35">
      <c r="A91" s="7" t="s">
        <v>99</v>
      </c>
      <c r="B91" s="10">
        <v>4.5</v>
      </c>
      <c r="C91" t="s">
        <v>13</v>
      </c>
      <c r="D91" t="s">
        <v>13</v>
      </c>
      <c r="E91" t="s">
        <v>13</v>
      </c>
      <c r="F91" t="s">
        <v>13</v>
      </c>
      <c r="G91" t="s">
        <v>13</v>
      </c>
      <c r="H91" t="s">
        <v>13</v>
      </c>
    </row>
    <row r="92" spans="1:13" x14ac:dyDescent="0.35">
      <c r="A92" s="7" t="s">
        <v>100</v>
      </c>
      <c r="B92" s="9">
        <f>C52</f>
        <v>5</v>
      </c>
      <c r="C92" t="s">
        <v>13</v>
      </c>
      <c r="D92" t="s">
        <v>13</v>
      </c>
      <c r="E92" t="s">
        <v>13</v>
      </c>
      <c r="F92" t="s">
        <v>13</v>
      </c>
      <c r="G92" t="s">
        <v>13</v>
      </c>
      <c r="H92" t="s">
        <v>13</v>
      </c>
    </row>
    <row r="93" spans="1:13" x14ac:dyDescent="0.35">
      <c r="A93" s="7" t="s">
        <v>101</v>
      </c>
      <c r="B93" s="10">
        <f>C51</f>
        <v>2.5</v>
      </c>
      <c r="C93" t="s">
        <v>13</v>
      </c>
      <c r="D93" t="s">
        <v>13</v>
      </c>
      <c r="E93" t="s">
        <v>13</v>
      </c>
      <c r="F93" t="s">
        <v>13</v>
      </c>
      <c r="G93" t="s">
        <v>13</v>
      </c>
      <c r="H93" t="s">
        <v>13</v>
      </c>
    </row>
    <row r="94" spans="1:13" x14ac:dyDescent="0.35">
      <c r="A94" s="31" t="s">
        <v>102</v>
      </c>
      <c r="B94" s="32" t="s">
        <v>13</v>
      </c>
      <c r="C94" s="32" t="s">
        <v>13</v>
      </c>
      <c r="D94" s="32" t="s">
        <v>13</v>
      </c>
      <c r="E94" s="32" t="s">
        <v>13</v>
      </c>
      <c r="F94" s="32" t="s">
        <v>13</v>
      </c>
      <c r="G94" s="32" t="s">
        <v>13</v>
      </c>
      <c r="H94" s="33" t="s">
        <v>13</v>
      </c>
    </row>
    <row r="95" spans="1:13" x14ac:dyDescent="0.35">
      <c r="A95" s="7" t="s">
        <v>103</v>
      </c>
      <c r="B95" s="10">
        <f>C48</f>
        <v>1</v>
      </c>
      <c r="C95" t="s">
        <v>13</v>
      </c>
      <c r="D95" t="s">
        <v>13</v>
      </c>
      <c r="E95" t="s">
        <v>13</v>
      </c>
      <c r="F95" t="s">
        <v>13</v>
      </c>
      <c r="G95" t="s">
        <v>13</v>
      </c>
      <c r="H95" t="s">
        <v>13</v>
      </c>
    </row>
    <row r="96" spans="1:13" x14ac:dyDescent="0.35">
      <c r="A96" s="31" t="s">
        <v>104</v>
      </c>
      <c r="B96" s="32" t="s">
        <v>13</v>
      </c>
      <c r="C96" s="32" t="s">
        <v>13</v>
      </c>
      <c r="D96" s="32" t="s">
        <v>13</v>
      </c>
      <c r="E96" s="32" t="s">
        <v>13</v>
      </c>
      <c r="F96" s="32" t="s">
        <v>13</v>
      </c>
      <c r="G96" s="32" t="s">
        <v>13</v>
      </c>
      <c r="H96" s="33" t="s">
        <v>13</v>
      </c>
    </row>
    <row r="97" spans="1:18" x14ac:dyDescent="0.35">
      <c r="A97" s="7" t="s">
        <v>105</v>
      </c>
      <c r="B97" s="8">
        <v>0.18088711906114971</v>
      </c>
      <c r="C97" s="8">
        <f>B97* (1 + B95 / 100)^(C89)</f>
        <v>0.18088711906114971</v>
      </c>
      <c r="D97" s="8">
        <f>B97* (1 + B95 / 100)^(D89)</f>
        <v>0.1826959902517612</v>
      </c>
      <c r="E97" s="8">
        <f>B97* (1 + B95 / 100)^(E89)</f>
        <v>0.18452295015427883</v>
      </c>
      <c r="F97" s="8">
        <f>B97* (1 + B95 / 100)^(F89)</f>
        <v>0.18636817965582159</v>
      </c>
      <c r="G97" s="8">
        <f>B97* (1 + B95 / 100)^(G89)</f>
        <v>0.18823186145237983</v>
      </c>
      <c r="H97" s="8">
        <f>B97* (1 + B95 / 100)^(H89)</f>
        <v>0.19011418006690362</v>
      </c>
    </row>
    <row r="98" spans="1:18" x14ac:dyDescent="0.35">
      <c r="A98" s="31" t="s">
        <v>106</v>
      </c>
      <c r="B98" s="32" t="s">
        <v>13</v>
      </c>
      <c r="C98" s="32" t="s">
        <v>13</v>
      </c>
      <c r="D98" s="32" t="s">
        <v>13</v>
      </c>
      <c r="E98" s="32" t="s">
        <v>13</v>
      </c>
      <c r="F98" s="32" t="s">
        <v>13</v>
      </c>
      <c r="G98" s="32" t="s">
        <v>13</v>
      </c>
      <c r="H98" s="33" t="s">
        <v>13</v>
      </c>
    </row>
    <row r="99" spans="1:18" x14ac:dyDescent="0.35">
      <c r="A99" s="7" t="s">
        <v>107</v>
      </c>
      <c r="B99" s="13">
        <v>151976</v>
      </c>
      <c r="C99" t="s">
        <v>13</v>
      </c>
      <c r="D99" t="s">
        <v>13</v>
      </c>
      <c r="E99" t="s">
        <v>13</v>
      </c>
      <c r="F99" t="s">
        <v>13</v>
      </c>
      <c r="G99" t="s">
        <v>13</v>
      </c>
      <c r="H99" t="s">
        <v>13</v>
      </c>
    </row>
    <row r="100" spans="1:18" x14ac:dyDescent="0.35">
      <c r="A100" s="7" t="s">
        <v>108</v>
      </c>
      <c r="B100" s="13">
        <v>75988</v>
      </c>
      <c r="C100" t="s">
        <v>13</v>
      </c>
      <c r="D100" s="13">
        <f>B100</f>
        <v>75988</v>
      </c>
      <c r="E100" s="13">
        <f>B100</f>
        <v>75988</v>
      </c>
      <c r="F100" s="13">
        <f>B100</f>
        <v>75988</v>
      </c>
      <c r="G100" s="13">
        <f>B100</f>
        <v>75988</v>
      </c>
      <c r="H100" s="13">
        <f>B100</f>
        <v>75988</v>
      </c>
    </row>
    <row r="101" spans="1:18" x14ac:dyDescent="0.35">
      <c r="A101" s="16" t="s">
        <v>109</v>
      </c>
      <c r="B101" s="16" t="s">
        <v>110</v>
      </c>
      <c r="C101" s="31" t="s">
        <v>13</v>
      </c>
      <c r="D101" s="32" t="s">
        <v>13</v>
      </c>
      <c r="E101" s="32" t="s">
        <v>13</v>
      </c>
      <c r="F101" s="32" t="s">
        <v>13</v>
      </c>
      <c r="G101" s="32" t="s">
        <v>13</v>
      </c>
      <c r="H101" s="33" t="s">
        <v>13</v>
      </c>
    </row>
    <row r="102" spans="1:18" x14ac:dyDescent="0.35">
      <c r="A102" s="7" t="s">
        <v>63</v>
      </c>
      <c r="B102" s="8">
        <v>1</v>
      </c>
      <c r="C102" s="8">
        <v>-1</v>
      </c>
      <c r="D102" t="s">
        <v>13</v>
      </c>
      <c r="E102" t="s">
        <v>13</v>
      </c>
      <c r="F102" t="s">
        <v>13</v>
      </c>
      <c r="G102" t="s">
        <v>13</v>
      </c>
      <c r="H102" t="s">
        <v>13</v>
      </c>
    </row>
    <row r="103" spans="1:18" x14ac:dyDescent="0.35">
      <c r="A103" s="16" t="s">
        <v>111</v>
      </c>
      <c r="B103" s="16" t="s">
        <v>110</v>
      </c>
      <c r="C103" s="31" t="s">
        <v>13</v>
      </c>
      <c r="D103" s="32" t="s">
        <v>13</v>
      </c>
      <c r="E103" s="32" t="s">
        <v>13</v>
      </c>
      <c r="F103" s="32" t="s">
        <v>13</v>
      </c>
      <c r="G103" s="32" t="s">
        <v>13</v>
      </c>
      <c r="H103" s="33" t="s">
        <v>13</v>
      </c>
    </row>
    <row r="104" spans="1:18" x14ac:dyDescent="0.35">
      <c r="A104" s="7" t="s">
        <v>112</v>
      </c>
      <c r="B104" s="13">
        <v>75988</v>
      </c>
      <c r="C104" t="s">
        <v>13</v>
      </c>
      <c r="D104" s="8">
        <f>D100*D97</f>
        <v>13882.70290725083</v>
      </c>
      <c r="E104" s="8">
        <f>E100*E97</f>
        <v>14021.529936323339</v>
      </c>
      <c r="F104" s="8">
        <f>F100*F97</f>
        <v>14161.745235686571</v>
      </c>
      <c r="G104" s="8">
        <f>G100*G97</f>
        <v>14303.362688043439</v>
      </c>
      <c r="H104" s="8">
        <f>H100*H97</f>
        <v>14446.396314923872</v>
      </c>
    </row>
    <row r="105" spans="1:18" x14ac:dyDescent="0.35">
      <c r="A105" s="7" t="s">
        <v>113</v>
      </c>
      <c r="B105" t="s">
        <v>13</v>
      </c>
      <c r="C105" s="8">
        <f t="shared" ref="C105:H105" si="4">SUM(C102:C102)+SUM(C104:C104)</f>
        <v>-1</v>
      </c>
      <c r="D105" s="8">
        <f t="shared" si="4"/>
        <v>13882.70290725083</v>
      </c>
      <c r="E105" s="8">
        <f t="shared" si="4"/>
        <v>14021.529936323339</v>
      </c>
      <c r="F105" s="8">
        <f t="shared" si="4"/>
        <v>14161.745235686571</v>
      </c>
      <c r="G105" s="8">
        <f t="shared" si="4"/>
        <v>14303.362688043439</v>
      </c>
      <c r="H105" s="8">
        <f t="shared" si="4"/>
        <v>14446.396314923872</v>
      </c>
    </row>
    <row r="106" spans="1:18" x14ac:dyDescent="0.35">
      <c r="A106" s="7" t="s">
        <v>114</v>
      </c>
      <c r="B106" t="s">
        <v>13</v>
      </c>
      <c r="C106" s="17">
        <f>C105* 1/ (1 + B90 / 100)^(C89)</f>
        <v>-1</v>
      </c>
      <c r="D106" s="17">
        <f>D105* 1/ (1 + B90 / 100)^(D89)</f>
        <v>13610.493046324344</v>
      </c>
      <c r="E106" s="17">
        <f>E105* 1/ (1 + B90 / 100)^(E89)</f>
        <v>13477.05683998783</v>
      </c>
      <c r="F106" s="17">
        <f>F105* 1/ (1 + B90 / 100)^(F89)</f>
        <v>13344.928831752655</v>
      </c>
      <c r="G106" s="17">
        <f>G105* 1/ (1 + B90 / 100)^(G89)</f>
        <v>13214.096196147239</v>
      </c>
      <c r="H106" s="17">
        <f>H105* 1/ (1 + B90 / 100)^(H89)</f>
        <v>13084.546233439911</v>
      </c>
    </row>
    <row r="107" spans="1:18" x14ac:dyDescent="0.35">
      <c r="A107" s="7" t="s">
        <v>115</v>
      </c>
      <c r="B107" t="s">
        <v>13</v>
      </c>
      <c r="C107" s="18">
        <f>SUM(C106:C106)</f>
        <v>-1</v>
      </c>
      <c r="D107" s="19">
        <f>SUM(C106:D106)</f>
        <v>13609.493046324344</v>
      </c>
      <c r="E107" s="19">
        <f>SUM(C106:E106)</f>
        <v>27086.549886312176</v>
      </c>
      <c r="F107" s="19">
        <f>SUM(C106:F106)</f>
        <v>40431.478718064827</v>
      </c>
      <c r="G107" s="19">
        <f>SUM(C106:G106)</f>
        <v>53645.574914212062</v>
      </c>
      <c r="H107" s="19">
        <f>SUM(C106:H106)</f>
        <v>66730.121147651967</v>
      </c>
    </row>
    <row r="108" spans="1:18" x14ac:dyDescent="0.35">
      <c r="A108" s="24" t="s">
        <v>13</v>
      </c>
      <c r="B108" s="24" t="s">
        <v>13</v>
      </c>
      <c r="C108" s="24" t="s">
        <v>13</v>
      </c>
      <c r="D108" s="24" t="s">
        <v>13</v>
      </c>
    </row>
    <row r="109" spans="1:18" x14ac:dyDescent="0.35">
      <c r="A109" s="25" t="s">
        <v>117</v>
      </c>
      <c r="B109" s="26" t="s">
        <v>13</v>
      </c>
      <c r="C109" s="26" t="s">
        <v>13</v>
      </c>
      <c r="D109" s="27" t="s">
        <v>13</v>
      </c>
    </row>
    <row r="110" spans="1:18" x14ac:dyDescent="0.35">
      <c r="A110" s="7" t="s">
        <v>97</v>
      </c>
      <c r="B110" s="11" t="s">
        <v>13</v>
      </c>
      <c r="C110" s="7">
        <v>0</v>
      </c>
      <c r="D110" s="7">
        <v>1</v>
      </c>
      <c r="E110" s="7">
        <v>2</v>
      </c>
      <c r="F110" s="7">
        <v>3</v>
      </c>
      <c r="G110" s="7">
        <v>4</v>
      </c>
      <c r="H110" s="7">
        <v>5</v>
      </c>
      <c r="I110" s="7">
        <v>6</v>
      </c>
      <c r="J110" s="7">
        <v>7</v>
      </c>
      <c r="K110" s="7">
        <v>8</v>
      </c>
      <c r="L110" s="7">
        <v>9</v>
      </c>
      <c r="M110" s="7">
        <v>10</v>
      </c>
      <c r="N110" s="7">
        <v>11</v>
      </c>
      <c r="O110" s="7">
        <v>12</v>
      </c>
      <c r="P110" s="7">
        <v>13</v>
      </c>
      <c r="Q110" s="7">
        <v>14</v>
      </c>
      <c r="R110" s="7">
        <v>15</v>
      </c>
    </row>
    <row r="111" spans="1:18" x14ac:dyDescent="0.35">
      <c r="A111" s="7" t="s">
        <v>98</v>
      </c>
      <c r="B111" s="10">
        <f>D44</f>
        <v>6</v>
      </c>
      <c r="C111" t="s">
        <v>13</v>
      </c>
      <c r="D111" t="s">
        <v>13</v>
      </c>
      <c r="E111" t="s">
        <v>13</v>
      </c>
      <c r="F111" t="s">
        <v>13</v>
      </c>
      <c r="G111" t="s">
        <v>13</v>
      </c>
      <c r="H111" t="s">
        <v>13</v>
      </c>
      <c r="I111" t="s">
        <v>13</v>
      </c>
      <c r="J111" t="s">
        <v>13</v>
      </c>
      <c r="K111" t="s">
        <v>13</v>
      </c>
      <c r="L111" t="s">
        <v>13</v>
      </c>
      <c r="M111" t="s">
        <v>13</v>
      </c>
      <c r="N111" t="s">
        <v>13</v>
      </c>
      <c r="O111" t="s">
        <v>13</v>
      </c>
      <c r="P111" t="s">
        <v>13</v>
      </c>
      <c r="Q111" t="s">
        <v>13</v>
      </c>
      <c r="R111" t="s">
        <v>13</v>
      </c>
    </row>
    <row r="112" spans="1:18" x14ac:dyDescent="0.35">
      <c r="A112" s="7" t="s">
        <v>99</v>
      </c>
      <c r="B112" s="10">
        <v>1.5</v>
      </c>
      <c r="C112" t="s">
        <v>13</v>
      </c>
      <c r="D112" t="s">
        <v>13</v>
      </c>
      <c r="E112" t="s">
        <v>13</v>
      </c>
      <c r="F112" t="s">
        <v>13</v>
      </c>
      <c r="G112" t="s">
        <v>13</v>
      </c>
      <c r="H112" t="s">
        <v>13</v>
      </c>
      <c r="I112" t="s">
        <v>13</v>
      </c>
      <c r="J112" t="s">
        <v>13</v>
      </c>
      <c r="K112" t="s">
        <v>13</v>
      </c>
      <c r="L112" t="s">
        <v>13</v>
      </c>
      <c r="M112" t="s">
        <v>13</v>
      </c>
      <c r="N112" t="s">
        <v>13</v>
      </c>
      <c r="O112" t="s">
        <v>13</v>
      </c>
      <c r="P112" t="s">
        <v>13</v>
      </c>
      <c r="Q112" t="s">
        <v>13</v>
      </c>
      <c r="R112" t="s">
        <v>13</v>
      </c>
    </row>
    <row r="113" spans="1:18" x14ac:dyDescent="0.35">
      <c r="A113" s="7" t="s">
        <v>100</v>
      </c>
      <c r="B113" s="9">
        <f>D52</f>
        <v>15</v>
      </c>
      <c r="C113" t="s">
        <v>13</v>
      </c>
      <c r="D113" t="s">
        <v>13</v>
      </c>
      <c r="E113" t="s">
        <v>13</v>
      </c>
      <c r="F113" t="s">
        <v>13</v>
      </c>
      <c r="G113" t="s">
        <v>13</v>
      </c>
      <c r="H113" t="s">
        <v>13</v>
      </c>
      <c r="I113" t="s">
        <v>13</v>
      </c>
      <c r="J113" t="s">
        <v>13</v>
      </c>
      <c r="K113" t="s">
        <v>13</v>
      </c>
      <c r="L113" t="s">
        <v>13</v>
      </c>
      <c r="M113" t="s">
        <v>13</v>
      </c>
      <c r="N113" t="s">
        <v>13</v>
      </c>
      <c r="O113" t="s">
        <v>13</v>
      </c>
      <c r="P113" t="s">
        <v>13</v>
      </c>
      <c r="Q113" t="s">
        <v>13</v>
      </c>
      <c r="R113" t="s">
        <v>13</v>
      </c>
    </row>
    <row r="114" spans="1:18" x14ac:dyDescent="0.35">
      <c r="A114" s="7" t="s">
        <v>101</v>
      </c>
      <c r="B114" s="10">
        <f>D51</f>
        <v>7.5</v>
      </c>
      <c r="C114" t="s">
        <v>13</v>
      </c>
      <c r="D114" t="s">
        <v>13</v>
      </c>
      <c r="E114" t="s">
        <v>13</v>
      </c>
      <c r="F114" t="s">
        <v>13</v>
      </c>
      <c r="G114" t="s">
        <v>13</v>
      </c>
      <c r="H114" t="s">
        <v>13</v>
      </c>
      <c r="I114" t="s">
        <v>13</v>
      </c>
      <c r="J114" t="s">
        <v>13</v>
      </c>
      <c r="K114" t="s">
        <v>13</v>
      </c>
      <c r="L114" t="s">
        <v>13</v>
      </c>
      <c r="M114" t="s">
        <v>13</v>
      </c>
      <c r="N114" t="s">
        <v>13</v>
      </c>
      <c r="O114" t="s">
        <v>13</v>
      </c>
      <c r="P114" t="s">
        <v>13</v>
      </c>
      <c r="Q114" t="s">
        <v>13</v>
      </c>
      <c r="R114" t="s">
        <v>13</v>
      </c>
    </row>
    <row r="115" spans="1:18" x14ac:dyDescent="0.35">
      <c r="A115" s="31" t="s">
        <v>102</v>
      </c>
      <c r="B115" s="32" t="s">
        <v>13</v>
      </c>
      <c r="C115" s="32" t="s">
        <v>13</v>
      </c>
      <c r="D115" s="32" t="s">
        <v>13</v>
      </c>
      <c r="E115" s="32" t="s">
        <v>13</v>
      </c>
      <c r="F115" s="32" t="s">
        <v>13</v>
      </c>
      <c r="G115" s="32" t="s">
        <v>13</v>
      </c>
      <c r="H115" s="32" t="s">
        <v>13</v>
      </c>
      <c r="I115" s="32" t="s">
        <v>13</v>
      </c>
      <c r="J115" s="32" t="s">
        <v>13</v>
      </c>
      <c r="K115" s="32" t="s">
        <v>13</v>
      </c>
      <c r="L115" s="32" t="s">
        <v>13</v>
      </c>
      <c r="M115" s="32" t="s">
        <v>13</v>
      </c>
      <c r="N115" s="32" t="s">
        <v>13</v>
      </c>
      <c r="O115" s="32" t="s">
        <v>13</v>
      </c>
      <c r="P115" s="32" t="s">
        <v>13</v>
      </c>
      <c r="Q115" s="32" t="s">
        <v>13</v>
      </c>
      <c r="R115" s="33" t="s">
        <v>13</v>
      </c>
    </row>
    <row r="116" spans="1:18" x14ac:dyDescent="0.35">
      <c r="A116" s="7" t="s">
        <v>103</v>
      </c>
      <c r="B116" s="10">
        <f>D48</f>
        <v>3</v>
      </c>
      <c r="C116" t="s">
        <v>13</v>
      </c>
      <c r="D116" t="s">
        <v>13</v>
      </c>
      <c r="E116" t="s">
        <v>13</v>
      </c>
      <c r="F116" t="s">
        <v>13</v>
      </c>
      <c r="G116" t="s">
        <v>13</v>
      </c>
      <c r="H116" t="s">
        <v>13</v>
      </c>
      <c r="I116" t="s">
        <v>13</v>
      </c>
      <c r="J116" t="s">
        <v>13</v>
      </c>
      <c r="K116" t="s">
        <v>13</v>
      </c>
      <c r="L116" t="s">
        <v>13</v>
      </c>
      <c r="M116" t="s">
        <v>13</v>
      </c>
      <c r="N116" t="s">
        <v>13</v>
      </c>
      <c r="O116" t="s">
        <v>13</v>
      </c>
      <c r="P116" t="s">
        <v>13</v>
      </c>
      <c r="Q116" t="s">
        <v>13</v>
      </c>
      <c r="R116" t="s">
        <v>13</v>
      </c>
    </row>
    <row r="117" spans="1:18" x14ac:dyDescent="0.35">
      <c r="A117" s="31" t="s">
        <v>104</v>
      </c>
      <c r="B117" s="32" t="s">
        <v>13</v>
      </c>
      <c r="C117" s="32" t="s">
        <v>13</v>
      </c>
      <c r="D117" s="32" t="s">
        <v>13</v>
      </c>
      <c r="E117" s="32" t="s">
        <v>13</v>
      </c>
      <c r="F117" s="32" t="s">
        <v>13</v>
      </c>
      <c r="G117" s="32" t="s">
        <v>13</v>
      </c>
      <c r="H117" s="32" t="s">
        <v>13</v>
      </c>
      <c r="I117" s="32" t="s">
        <v>13</v>
      </c>
      <c r="J117" s="32" t="s">
        <v>13</v>
      </c>
      <c r="K117" s="32" t="s">
        <v>13</v>
      </c>
      <c r="L117" s="32" t="s">
        <v>13</v>
      </c>
      <c r="M117" s="32" t="s">
        <v>13</v>
      </c>
      <c r="N117" s="32" t="s">
        <v>13</v>
      </c>
      <c r="O117" s="32" t="s">
        <v>13</v>
      </c>
      <c r="P117" s="32" t="s">
        <v>13</v>
      </c>
      <c r="Q117" s="32" t="s">
        <v>13</v>
      </c>
      <c r="R117" s="33" t="s">
        <v>13</v>
      </c>
    </row>
    <row r="118" spans="1:18" x14ac:dyDescent="0.35">
      <c r="A118" s="7" t="s">
        <v>105</v>
      </c>
      <c r="B118" s="8">
        <v>0.18088711906114971</v>
      </c>
      <c r="C118" s="8">
        <f>B118* (1 + B116 / 100)^(C110)</f>
        <v>0.18088711906114971</v>
      </c>
      <c r="D118" s="8">
        <f>B118* (1 + B116 / 100)^(D110)</f>
        <v>0.1863137326329842</v>
      </c>
      <c r="E118" s="8">
        <f>B118* (1 + B116 / 100)^(E110)</f>
        <v>0.19190314461197372</v>
      </c>
      <c r="F118" s="8">
        <f>B118* (1 + B116 / 100)^(F110)</f>
        <v>0.19766023895033294</v>
      </c>
      <c r="G118" s="8">
        <f>B118* (1 + B116 / 100)^(G110)</f>
        <v>0.2035900461188429</v>
      </c>
      <c r="H118" s="8">
        <f>B118* (1 + B116 / 100)^(H110)</f>
        <v>0.20969774750240819</v>
      </c>
      <c r="I118" s="8">
        <f>B118* (1 + B116 / 100)^(I110)</f>
        <v>0.21598867992748044</v>
      </c>
      <c r="J118" s="8">
        <f>B118* (1 + B116 / 100)^(J110)</f>
        <v>0.22246834032530488</v>
      </c>
      <c r="K118" s="8">
        <f>B118* (1 + B116 / 100)^(K110)</f>
        <v>0.22914239053506399</v>
      </c>
      <c r="L118" s="8">
        <f>B118* (1 + B116 / 100)^(L110)</f>
        <v>0.23601666225111592</v>
      </c>
      <c r="M118" s="8">
        <f>B118* (1 + B116 / 100)^(M110)</f>
        <v>0.2430971621186494</v>
      </c>
      <c r="N118" s="8">
        <f>B118* (1 + B116 / 100)^(N110)</f>
        <v>0.25039007698220889</v>
      </c>
      <c r="O118" s="8">
        <f>B118* (1 + B116 / 100)^(O110)</f>
        <v>0.25790177929167513</v>
      </c>
      <c r="P118" s="8">
        <f>B118* (1 + B116 / 100)^(P110)</f>
        <v>0.26563883267042537</v>
      </c>
      <c r="Q118" s="8">
        <f>B118* (1 + B116 / 100)^(Q110)</f>
        <v>0.27360799765053817</v>
      </c>
      <c r="R118" s="8">
        <f>B118* (1 + B116 / 100)^(R110)</f>
        <v>0.28181623758005431</v>
      </c>
    </row>
    <row r="119" spans="1:18" x14ac:dyDescent="0.35">
      <c r="A119" s="31" t="s">
        <v>106</v>
      </c>
      <c r="B119" s="32" t="s">
        <v>13</v>
      </c>
      <c r="C119" s="32" t="s">
        <v>13</v>
      </c>
      <c r="D119" s="32" t="s">
        <v>13</v>
      </c>
      <c r="E119" s="32" t="s">
        <v>13</v>
      </c>
      <c r="F119" s="32" t="s">
        <v>13</v>
      </c>
      <c r="G119" s="32" t="s">
        <v>13</v>
      </c>
      <c r="H119" s="32" t="s">
        <v>13</v>
      </c>
      <c r="I119" s="32" t="s">
        <v>13</v>
      </c>
      <c r="J119" s="32" t="s">
        <v>13</v>
      </c>
      <c r="K119" s="32" t="s">
        <v>13</v>
      </c>
      <c r="L119" s="32" t="s">
        <v>13</v>
      </c>
      <c r="M119" s="32" t="s">
        <v>13</v>
      </c>
      <c r="N119" s="32" t="s">
        <v>13</v>
      </c>
      <c r="O119" s="32" t="s">
        <v>13</v>
      </c>
      <c r="P119" s="32" t="s">
        <v>13</v>
      </c>
      <c r="Q119" s="32" t="s">
        <v>13</v>
      </c>
      <c r="R119" s="33" t="s">
        <v>13</v>
      </c>
    </row>
    <row r="120" spans="1:18" x14ac:dyDescent="0.35">
      <c r="A120" s="7" t="s">
        <v>107</v>
      </c>
      <c r="B120" s="13">
        <v>151976</v>
      </c>
      <c r="C120" t="s">
        <v>13</v>
      </c>
      <c r="D120" t="s">
        <v>13</v>
      </c>
      <c r="E120" t="s">
        <v>13</v>
      </c>
      <c r="F120" t="s">
        <v>13</v>
      </c>
      <c r="G120" t="s">
        <v>13</v>
      </c>
      <c r="H120" t="s">
        <v>13</v>
      </c>
      <c r="I120" t="s">
        <v>13</v>
      </c>
      <c r="J120" t="s">
        <v>13</v>
      </c>
      <c r="K120" t="s">
        <v>13</v>
      </c>
      <c r="L120" t="s">
        <v>13</v>
      </c>
      <c r="M120" t="s">
        <v>13</v>
      </c>
      <c r="N120" t="s">
        <v>13</v>
      </c>
      <c r="O120" t="s">
        <v>13</v>
      </c>
      <c r="P120" t="s">
        <v>13</v>
      </c>
      <c r="Q120" t="s">
        <v>13</v>
      </c>
      <c r="R120" t="s">
        <v>13</v>
      </c>
    </row>
    <row r="121" spans="1:18" x14ac:dyDescent="0.35">
      <c r="A121" s="7" t="s">
        <v>108</v>
      </c>
      <c r="B121" s="13">
        <v>227964</v>
      </c>
      <c r="C121" t="s">
        <v>13</v>
      </c>
      <c r="D121" s="13">
        <f>B121</f>
        <v>227964</v>
      </c>
      <c r="E121" s="13">
        <f>B121</f>
        <v>227964</v>
      </c>
      <c r="F121" s="13">
        <f>B121</f>
        <v>227964</v>
      </c>
      <c r="G121" s="13">
        <f>B121</f>
        <v>227964</v>
      </c>
      <c r="H121" s="13">
        <f>B121</f>
        <v>227964</v>
      </c>
      <c r="I121" s="13">
        <f>B121</f>
        <v>227964</v>
      </c>
      <c r="J121" s="13">
        <f>B121</f>
        <v>227964</v>
      </c>
      <c r="K121" s="13">
        <f>B121</f>
        <v>227964</v>
      </c>
      <c r="L121" s="13">
        <f>B121</f>
        <v>227964</v>
      </c>
      <c r="M121" s="13">
        <f>B121</f>
        <v>227964</v>
      </c>
      <c r="N121" s="13">
        <f>B121</f>
        <v>227964</v>
      </c>
      <c r="O121" s="13">
        <f>B121</f>
        <v>227964</v>
      </c>
      <c r="P121" s="13">
        <f>B121</f>
        <v>227964</v>
      </c>
      <c r="Q121" s="13">
        <f>B121</f>
        <v>227964</v>
      </c>
      <c r="R121" s="13">
        <f>B121</f>
        <v>227964</v>
      </c>
    </row>
    <row r="122" spans="1:18" x14ac:dyDescent="0.35">
      <c r="A122" s="16" t="s">
        <v>109</v>
      </c>
      <c r="B122" s="16" t="s">
        <v>110</v>
      </c>
      <c r="C122" s="31" t="s">
        <v>13</v>
      </c>
      <c r="D122" s="32" t="s">
        <v>13</v>
      </c>
      <c r="E122" s="32" t="s">
        <v>13</v>
      </c>
      <c r="F122" s="32" t="s">
        <v>13</v>
      </c>
      <c r="G122" s="32" t="s">
        <v>13</v>
      </c>
      <c r="H122" s="32" t="s">
        <v>13</v>
      </c>
      <c r="I122" s="32" t="s">
        <v>13</v>
      </c>
      <c r="J122" s="32" t="s">
        <v>13</v>
      </c>
      <c r="K122" s="32" t="s">
        <v>13</v>
      </c>
      <c r="L122" s="32" t="s">
        <v>13</v>
      </c>
      <c r="M122" s="32" t="s">
        <v>13</v>
      </c>
      <c r="N122" s="32" t="s">
        <v>13</v>
      </c>
      <c r="O122" s="32" t="s">
        <v>13</v>
      </c>
      <c r="P122" s="32" t="s">
        <v>13</v>
      </c>
      <c r="Q122" s="32" t="s">
        <v>13</v>
      </c>
      <c r="R122" s="33" t="s">
        <v>13</v>
      </c>
    </row>
    <row r="123" spans="1:18" x14ac:dyDescent="0.35">
      <c r="A123" s="7" t="s">
        <v>63</v>
      </c>
      <c r="B123" s="8">
        <v>3</v>
      </c>
      <c r="C123" s="8">
        <v>-3</v>
      </c>
      <c r="D123" t="s">
        <v>13</v>
      </c>
      <c r="E123" t="s">
        <v>13</v>
      </c>
      <c r="F123" t="s">
        <v>13</v>
      </c>
      <c r="G123" t="s">
        <v>13</v>
      </c>
      <c r="H123" t="s">
        <v>13</v>
      </c>
      <c r="I123" t="s">
        <v>13</v>
      </c>
      <c r="J123" t="s">
        <v>13</v>
      </c>
      <c r="K123" t="s">
        <v>13</v>
      </c>
      <c r="L123" t="s">
        <v>13</v>
      </c>
      <c r="M123" t="s">
        <v>13</v>
      </c>
      <c r="N123" t="s">
        <v>13</v>
      </c>
      <c r="O123" t="s">
        <v>13</v>
      </c>
      <c r="P123" t="s">
        <v>13</v>
      </c>
      <c r="Q123" t="s">
        <v>13</v>
      </c>
      <c r="R123" t="s">
        <v>13</v>
      </c>
    </row>
    <row r="124" spans="1:18" x14ac:dyDescent="0.35">
      <c r="A124" s="16" t="s">
        <v>111</v>
      </c>
      <c r="B124" s="16" t="s">
        <v>110</v>
      </c>
      <c r="C124" s="31" t="s">
        <v>13</v>
      </c>
      <c r="D124" s="32" t="s">
        <v>13</v>
      </c>
      <c r="E124" s="32" t="s">
        <v>13</v>
      </c>
      <c r="F124" s="32" t="s">
        <v>13</v>
      </c>
      <c r="G124" s="32" t="s">
        <v>13</v>
      </c>
      <c r="H124" s="32" t="s">
        <v>13</v>
      </c>
      <c r="I124" s="32" t="s">
        <v>13</v>
      </c>
      <c r="J124" s="32" t="s">
        <v>13</v>
      </c>
      <c r="K124" s="32" t="s">
        <v>13</v>
      </c>
      <c r="L124" s="32" t="s">
        <v>13</v>
      </c>
      <c r="M124" s="32" t="s">
        <v>13</v>
      </c>
      <c r="N124" s="32" t="s">
        <v>13</v>
      </c>
      <c r="O124" s="32" t="s">
        <v>13</v>
      </c>
      <c r="P124" s="32" t="s">
        <v>13</v>
      </c>
      <c r="Q124" s="32" t="s">
        <v>13</v>
      </c>
      <c r="R124" s="33" t="s">
        <v>13</v>
      </c>
    </row>
    <row r="125" spans="1:18" x14ac:dyDescent="0.35">
      <c r="A125" s="7" t="s">
        <v>112</v>
      </c>
      <c r="B125" s="13">
        <v>227964</v>
      </c>
      <c r="C125" t="s">
        <v>13</v>
      </c>
      <c r="D125" s="8">
        <f t="shared" ref="D125:R125" si="5">D121*D118</f>
        <v>42472.823745945614</v>
      </c>
      <c r="E125" s="8">
        <f t="shared" si="5"/>
        <v>43747.00845832398</v>
      </c>
      <c r="F125" s="8">
        <f t="shared" si="5"/>
        <v>45059.418712073697</v>
      </c>
      <c r="G125" s="8">
        <f t="shared" si="5"/>
        <v>46411.201273435901</v>
      </c>
      <c r="H125" s="8">
        <f t="shared" si="5"/>
        <v>47803.537311638982</v>
      </c>
      <c r="I125" s="8">
        <f t="shared" si="5"/>
        <v>49237.643430988152</v>
      </c>
      <c r="J125" s="8">
        <f t="shared" si="5"/>
        <v>50714.772733917802</v>
      </c>
      <c r="K125" s="8">
        <f t="shared" si="5"/>
        <v>52236.215915935325</v>
      </c>
      <c r="L125" s="8">
        <f t="shared" si="5"/>
        <v>53803.302393413389</v>
      </c>
      <c r="M125" s="8">
        <f t="shared" si="5"/>
        <v>55417.401465215793</v>
      </c>
      <c r="N125" s="8">
        <f t="shared" si="5"/>
        <v>57079.923509172266</v>
      </c>
      <c r="O125" s="8">
        <f t="shared" si="5"/>
        <v>58792.321214447431</v>
      </c>
      <c r="P125" s="8">
        <f t="shared" si="5"/>
        <v>60556.09085088085</v>
      </c>
      <c r="Q125" s="8">
        <f t="shared" si="5"/>
        <v>62372.773576407286</v>
      </c>
      <c r="R125" s="8">
        <f t="shared" si="5"/>
        <v>64243.956783699497</v>
      </c>
    </row>
    <row r="126" spans="1:18" x14ac:dyDescent="0.35">
      <c r="A126" s="7" t="s">
        <v>113</v>
      </c>
      <c r="B126" t="s">
        <v>13</v>
      </c>
      <c r="C126" s="8">
        <f t="shared" ref="C126:R126" si="6">SUM(C123:C123)+SUM(C125:C125)</f>
        <v>-3</v>
      </c>
      <c r="D126" s="8">
        <f t="shared" si="6"/>
        <v>42472.823745945614</v>
      </c>
      <c r="E126" s="8">
        <f t="shared" si="6"/>
        <v>43747.00845832398</v>
      </c>
      <c r="F126" s="8">
        <f t="shared" si="6"/>
        <v>45059.418712073697</v>
      </c>
      <c r="G126" s="8">
        <f t="shared" si="6"/>
        <v>46411.201273435901</v>
      </c>
      <c r="H126" s="8">
        <f t="shared" si="6"/>
        <v>47803.537311638982</v>
      </c>
      <c r="I126" s="8">
        <f t="shared" si="6"/>
        <v>49237.643430988152</v>
      </c>
      <c r="J126" s="8">
        <f t="shared" si="6"/>
        <v>50714.772733917802</v>
      </c>
      <c r="K126" s="8">
        <f t="shared" si="6"/>
        <v>52236.215915935325</v>
      </c>
      <c r="L126" s="8">
        <f t="shared" si="6"/>
        <v>53803.302393413389</v>
      </c>
      <c r="M126" s="8">
        <f t="shared" si="6"/>
        <v>55417.401465215793</v>
      </c>
      <c r="N126" s="8">
        <f t="shared" si="6"/>
        <v>57079.923509172266</v>
      </c>
      <c r="O126" s="8">
        <f t="shared" si="6"/>
        <v>58792.321214447431</v>
      </c>
      <c r="P126" s="8">
        <f t="shared" si="6"/>
        <v>60556.09085088085</v>
      </c>
      <c r="Q126" s="8">
        <f t="shared" si="6"/>
        <v>62372.773576407286</v>
      </c>
      <c r="R126" s="8">
        <f t="shared" si="6"/>
        <v>64243.956783699497</v>
      </c>
    </row>
    <row r="127" spans="1:18" x14ac:dyDescent="0.35">
      <c r="A127" s="7" t="s">
        <v>114</v>
      </c>
      <c r="B127" t="s">
        <v>13</v>
      </c>
      <c r="C127" s="17">
        <f>C126* 1/ (1 + B111 / 100)^(C110)</f>
        <v>-3</v>
      </c>
      <c r="D127" s="17">
        <f>D126* 1/ (1 + B111 / 100)^(D110)</f>
        <v>40068.701647118505</v>
      </c>
      <c r="E127" s="17">
        <f>E126* 1/ (1 + B111 / 100)^(E110)</f>
        <v>38934.681789181181</v>
      </c>
      <c r="F127" s="17">
        <f>F126* 1/ (1 + B111 / 100)^(F110)</f>
        <v>37832.756832883591</v>
      </c>
      <c r="G127" s="17">
        <f>G126* 1/ (1 + B111 / 100)^(G110)</f>
        <v>36762.018431952922</v>
      </c>
      <c r="H127" s="17">
        <f>H126* 1/ (1 + B111 / 100)^(H110)</f>
        <v>35721.583948029722</v>
      </c>
      <c r="I127" s="17">
        <f>I126* 1/ (1 + B111 / 100)^(I110)</f>
        <v>34710.595723085484</v>
      </c>
      <c r="J127" s="17">
        <f>J126* 1/ (1 + B111 / 100)^(J110)</f>
        <v>33728.220372432123</v>
      </c>
      <c r="K127" s="17">
        <f>K126* 1/ (1 + B111 / 100)^(K110)</f>
        <v>32773.648097740639</v>
      </c>
      <c r="L127" s="17">
        <f>L126* 1/ (1 + B111 / 100)^(L110)</f>
        <v>31846.092019502703</v>
      </c>
      <c r="M127" s="17">
        <f>M126* 1/ (1 + B111 / 100)^(M110)</f>
        <v>30944.787528384699</v>
      </c>
      <c r="N127" s="17">
        <f>N126* 1/ (1 + B111 / 100)^(N110)</f>
        <v>30068.991654939844</v>
      </c>
      <c r="O127" s="17">
        <f>O126* 1/ (1 + B111 / 100)^(O110)</f>
        <v>29217.982457158523</v>
      </c>
      <c r="P127" s="17">
        <f>P126* 1/ (1 + B111 / 100)^(P110)</f>
        <v>28391.058425352148</v>
      </c>
      <c r="Q127" s="17">
        <f>Q126* 1/ (1 + B111 / 100)^(Q110)</f>
        <v>27587.537903879922</v>
      </c>
      <c r="R127" s="17">
        <f>R126* 1/ (1 + B111 / 100)^(R110)</f>
        <v>26806.758529241801</v>
      </c>
    </row>
    <row r="128" spans="1:18" x14ac:dyDescent="0.35">
      <c r="A128" s="7" t="s">
        <v>115</v>
      </c>
      <c r="B128" t="s">
        <v>13</v>
      </c>
      <c r="C128" s="18">
        <f>SUM(C127:C127)</f>
        <v>-3</v>
      </c>
      <c r="D128" s="19">
        <f>SUM(C127:D127)</f>
        <v>40065.701647118505</v>
      </c>
      <c r="E128" s="19">
        <f>SUM(C127:E127)</f>
        <v>79000.383436299686</v>
      </c>
      <c r="F128" s="19">
        <f>SUM(C127:F127)</f>
        <v>116833.14026918328</v>
      </c>
      <c r="G128" s="19">
        <f>SUM(C127:G127)</f>
        <v>153595.15870113618</v>
      </c>
      <c r="H128" s="19">
        <f>SUM(C127:H127)</f>
        <v>189316.74264916591</v>
      </c>
      <c r="I128" s="19">
        <f>SUM(C127:I127)</f>
        <v>224027.3383722514</v>
      </c>
      <c r="J128" s="19">
        <f>SUM(C127:J127)</f>
        <v>257755.55874468351</v>
      </c>
      <c r="K128" s="19">
        <f>SUM(C127:K127)</f>
        <v>290529.20684242417</v>
      </c>
      <c r="L128" s="19">
        <f>SUM(C127:L127)</f>
        <v>322375.29886192689</v>
      </c>
      <c r="M128" s="19">
        <f>SUM(C127:M127)</f>
        <v>353320.0863903116</v>
      </c>
      <c r="N128" s="19">
        <f>SUM(C127:N127)</f>
        <v>383389.07804525143</v>
      </c>
      <c r="O128" s="19">
        <f>SUM(C127:O127)</f>
        <v>412607.06050240993</v>
      </c>
      <c r="P128" s="19">
        <f>SUM(C127:P127)</f>
        <v>440998.11892776209</v>
      </c>
      <c r="Q128" s="19">
        <f>SUM(C127:Q127)</f>
        <v>468585.65683164203</v>
      </c>
      <c r="R128" s="19">
        <f>SUM(C127:R127)</f>
        <v>495392.41536088381</v>
      </c>
    </row>
  </sheetData>
  <mergeCells count="59">
    <mergeCell ref="A28:H28"/>
    <mergeCell ref="A29:H29"/>
    <mergeCell ref="A30:H30"/>
    <mergeCell ref="B23:H23"/>
    <mergeCell ref="C24:H24"/>
    <mergeCell ref="B25:H25"/>
    <mergeCell ref="D26:H26"/>
    <mergeCell ref="F27:H27"/>
    <mergeCell ref="B18:H18"/>
    <mergeCell ref="A19:H19"/>
    <mergeCell ref="C20:H20"/>
    <mergeCell ref="B21:H21"/>
    <mergeCell ref="C22:H22"/>
    <mergeCell ref="B13:H13"/>
    <mergeCell ref="B14:H14"/>
    <mergeCell ref="A15:H15"/>
    <mergeCell ref="E16:H16"/>
    <mergeCell ref="B17:H17"/>
    <mergeCell ref="A117:R117"/>
    <mergeCell ref="A119:R119"/>
    <mergeCell ref="C122:R122"/>
    <mergeCell ref="C124:R124"/>
    <mergeCell ref="A1:H1"/>
    <mergeCell ref="B2:H2"/>
    <mergeCell ref="B3:H3"/>
    <mergeCell ref="A4:H4"/>
    <mergeCell ref="A5:H5"/>
    <mergeCell ref="B6:H6"/>
    <mergeCell ref="B7:H7"/>
    <mergeCell ref="B8:H8"/>
    <mergeCell ref="B9:H9"/>
    <mergeCell ref="A10:H10"/>
    <mergeCell ref="A11:H11"/>
    <mergeCell ref="C12:H12"/>
    <mergeCell ref="C101:H101"/>
    <mergeCell ref="C103:H103"/>
    <mergeCell ref="A108:D108"/>
    <mergeCell ref="A109:D109"/>
    <mergeCell ref="A115:R115"/>
    <mergeCell ref="A87:D87"/>
    <mergeCell ref="A88:D88"/>
    <mergeCell ref="A94:H94"/>
    <mergeCell ref="A96:H96"/>
    <mergeCell ref="A98:H98"/>
    <mergeCell ref="A68:M68"/>
    <mergeCell ref="A71:M71"/>
    <mergeCell ref="A74:M74"/>
    <mergeCell ref="C78:M78"/>
    <mergeCell ref="C80:M80"/>
    <mergeCell ref="A46:D46"/>
    <mergeCell ref="A57:D57"/>
    <mergeCell ref="A58:D58"/>
    <mergeCell ref="A64:M64"/>
    <mergeCell ref="A66:M66"/>
    <mergeCell ref="A37:D37"/>
    <mergeCell ref="A38:D38"/>
    <mergeCell ref="B40:D40"/>
    <mergeCell ref="B41:D41"/>
    <mergeCell ref="A45:D45"/>
  </mergeCells>
  <pageMargins left="0.7" right="0.7" top="0.75" bottom="0.75" header="0.3" footer="0.3"/>
  <ignoredErrors>
    <ignoredError sqref="A1:R12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19"/>
  <sheetViews>
    <sheetView workbookViewId="0">
      <selection sqref="A1:H1"/>
    </sheetView>
  </sheetViews>
  <sheetFormatPr defaultRowHeight="14.5" x14ac:dyDescent="0.35"/>
  <cols>
    <col min="1" max="1" width="56" customWidth="1"/>
    <col min="2" max="2" width="47.6328125" customWidth="1"/>
    <col min="3" max="3" width="23.453125" customWidth="1"/>
    <col min="4" max="4" width="26.453125" customWidth="1"/>
    <col min="5" max="5" width="20.36328125" customWidth="1"/>
    <col min="6" max="6" width="23.6328125" customWidth="1"/>
    <col min="7" max="7" width="14.453125" customWidth="1"/>
    <col min="8" max="8" width="12.6328125" customWidth="1"/>
    <col min="9" max="10" width="21.81640625" customWidth="1"/>
    <col min="11" max="11" width="27.1796875" customWidth="1"/>
    <col min="12" max="12" width="28.453125" customWidth="1"/>
    <col min="13" max="13" width="16.453125" customWidth="1"/>
    <col min="14" max="14" width="15.6328125" customWidth="1"/>
    <col min="15" max="15" width="25.81640625" customWidth="1"/>
    <col min="16" max="16" width="20.453125" customWidth="1"/>
    <col min="17" max="17" width="27.36328125" customWidth="1"/>
    <col min="18" max="28" width="9.81640625" customWidth="1"/>
    <col min="29" max="16383" width="45" customWidth="1"/>
  </cols>
  <sheetData>
    <row r="1" spans="1:8" ht="48" customHeight="1" x14ac:dyDescent="0.35">
      <c r="A1" s="34" t="s">
        <v>11</v>
      </c>
      <c r="B1" s="35" t="s">
        <v>13</v>
      </c>
      <c r="C1" s="35" t="s">
        <v>13</v>
      </c>
      <c r="D1" s="35" t="s">
        <v>13</v>
      </c>
      <c r="E1" s="35" t="s">
        <v>13</v>
      </c>
      <c r="F1" s="35" t="s">
        <v>13</v>
      </c>
      <c r="G1" s="35" t="s">
        <v>13</v>
      </c>
      <c r="H1" s="36" t="s">
        <v>13</v>
      </c>
    </row>
    <row r="2" spans="1:8" x14ac:dyDescent="0.35">
      <c r="A2" s="7" t="s">
        <v>14</v>
      </c>
      <c r="B2" s="37" t="s">
        <v>11</v>
      </c>
      <c r="C2" s="29" t="s">
        <v>13</v>
      </c>
      <c r="D2" s="29" t="s">
        <v>13</v>
      </c>
      <c r="E2" s="29" t="s">
        <v>13</v>
      </c>
      <c r="F2" s="29" t="s">
        <v>13</v>
      </c>
      <c r="G2" s="29" t="s">
        <v>13</v>
      </c>
      <c r="H2" s="30" t="s">
        <v>13</v>
      </c>
    </row>
    <row r="3" spans="1:8" x14ac:dyDescent="0.35">
      <c r="A3" s="7" t="s">
        <v>15</v>
      </c>
      <c r="B3" s="37" t="s">
        <v>16</v>
      </c>
      <c r="C3" s="29" t="s">
        <v>13</v>
      </c>
      <c r="D3" s="29" t="s">
        <v>13</v>
      </c>
      <c r="E3" s="29" t="s">
        <v>13</v>
      </c>
      <c r="F3" s="29" t="s">
        <v>13</v>
      </c>
      <c r="G3" s="29" t="s">
        <v>13</v>
      </c>
      <c r="H3" s="30" t="s">
        <v>13</v>
      </c>
    </row>
    <row r="4" spans="1:8" x14ac:dyDescent="0.35">
      <c r="A4" s="24" t="s">
        <v>13</v>
      </c>
      <c r="B4" s="24" t="s">
        <v>13</v>
      </c>
      <c r="C4" s="24" t="s">
        <v>13</v>
      </c>
      <c r="D4" s="24" t="s">
        <v>13</v>
      </c>
      <c r="E4" s="24" t="s">
        <v>13</v>
      </c>
      <c r="F4" s="24" t="s">
        <v>13</v>
      </c>
      <c r="G4" s="24" t="s">
        <v>13</v>
      </c>
      <c r="H4" s="24" t="s">
        <v>13</v>
      </c>
    </row>
    <row r="5" spans="1:8" ht="28" customHeight="1" x14ac:dyDescent="0.35">
      <c r="A5" s="38" t="s">
        <v>139</v>
      </c>
      <c r="B5" s="39" t="s">
        <v>13</v>
      </c>
      <c r="C5" s="39" t="s">
        <v>13</v>
      </c>
      <c r="D5" s="39" t="s">
        <v>13</v>
      </c>
      <c r="E5" s="39" t="s">
        <v>13</v>
      </c>
      <c r="F5" s="39" t="s">
        <v>13</v>
      </c>
      <c r="G5" s="39" t="s">
        <v>13</v>
      </c>
      <c r="H5" s="40" t="s">
        <v>13</v>
      </c>
    </row>
    <row r="6" spans="1:8" x14ac:dyDescent="0.35">
      <c r="A6" s="7" t="s">
        <v>18</v>
      </c>
      <c r="B6" s="37" t="s">
        <v>19</v>
      </c>
      <c r="C6" s="29" t="s">
        <v>13</v>
      </c>
      <c r="D6" s="29" t="s">
        <v>13</v>
      </c>
      <c r="E6" s="29" t="s">
        <v>13</v>
      </c>
      <c r="F6" s="29" t="s">
        <v>13</v>
      </c>
      <c r="G6" s="29" t="s">
        <v>13</v>
      </c>
      <c r="H6" s="30" t="s">
        <v>13</v>
      </c>
    </row>
    <row r="7" spans="1:8" x14ac:dyDescent="0.35">
      <c r="A7" s="7" t="s">
        <v>20</v>
      </c>
      <c r="B7" s="37" t="s">
        <v>21</v>
      </c>
      <c r="C7" s="29" t="s">
        <v>13</v>
      </c>
      <c r="D7" s="29" t="s">
        <v>13</v>
      </c>
      <c r="E7" s="29" t="s">
        <v>13</v>
      </c>
      <c r="F7" s="29" t="s">
        <v>13</v>
      </c>
      <c r="G7" s="29" t="s">
        <v>13</v>
      </c>
      <c r="H7" s="30" t="s">
        <v>13</v>
      </c>
    </row>
    <row r="8" spans="1:8" x14ac:dyDescent="0.35">
      <c r="A8" s="7" t="s">
        <v>22</v>
      </c>
      <c r="B8" s="37" t="s">
        <v>13</v>
      </c>
      <c r="C8" s="29" t="s">
        <v>13</v>
      </c>
      <c r="D8" s="29" t="s">
        <v>13</v>
      </c>
      <c r="E8" s="29" t="s">
        <v>13</v>
      </c>
      <c r="F8" s="29" t="s">
        <v>13</v>
      </c>
      <c r="G8" s="29" t="s">
        <v>13</v>
      </c>
      <c r="H8" s="30" t="s">
        <v>13</v>
      </c>
    </row>
    <row r="9" spans="1:8" ht="42" customHeight="1" x14ac:dyDescent="0.35">
      <c r="A9" s="7" t="s">
        <v>23</v>
      </c>
      <c r="B9" s="41" t="s">
        <v>140</v>
      </c>
      <c r="C9" s="42" t="s">
        <v>13</v>
      </c>
      <c r="D9" s="42" t="s">
        <v>13</v>
      </c>
      <c r="E9" s="42" t="s">
        <v>13</v>
      </c>
      <c r="F9" s="42" t="s">
        <v>13</v>
      </c>
      <c r="G9" s="42" t="s">
        <v>13</v>
      </c>
      <c r="H9" s="43" t="s">
        <v>13</v>
      </c>
    </row>
    <row r="10" spans="1:8" x14ac:dyDescent="0.35">
      <c r="A10" s="24" t="s">
        <v>13</v>
      </c>
      <c r="B10" s="24" t="s">
        <v>13</v>
      </c>
      <c r="C10" s="24" t="s">
        <v>13</v>
      </c>
      <c r="D10" s="24" t="s">
        <v>13</v>
      </c>
      <c r="E10" s="24" t="s">
        <v>13</v>
      </c>
      <c r="F10" s="24" t="s">
        <v>13</v>
      </c>
      <c r="G10" s="24" t="s">
        <v>13</v>
      </c>
      <c r="H10" s="24" t="s">
        <v>13</v>
      </c>
    </row>
    <row r="11" spans="1:8" ht="28" customHeight="1" x14ac:dyDescent="0.35">
      <c r="A11" s="38" t="s">
        <v>25</v>
      </c>
      <c r="B11" s="39" t="s">
        <v>13</v>
      </c>
      <c r="C11" s="39" t="s">
        <v>13</v>
      </c>
      <c r="D11" s="39" t="s">
        <v>13</v>
      </c>
      <c r="E11" s="39" t="s">
        <v>13</v>
      </c>
      <c r="F11" s="39" t="s">
        <v>13</v>
      </c>
      <c r="G11" s="39" t="s">
        <v>13</v>
      </c>
      <c r="H11" s="40" t="s">
        <v>13</v>
      </c>
    </row>
    <row r="12" spans="1:8" x14ac:dyDescent="0.35">
      <c r="A12" s="7" t="s">
        <v>26</v>
      </c>
      <c r="B12" s="8">
        <v>98466.257891053436</v>
      </c>
      <c r="C12" s="37" t="s">
        <v>13</v>
      </c>
      <c r="D12" s="29" t="s">
        <v>13</v>
      </c>
      <c r="E12" s="29" t="s">
        <v>13</v>
      </c>
      <c r="F12" s="29" t="s">
        <v>13</v>
      </c>
      <c r="G12" s="29" t="s">
        <v>13</v>
      </c>
      <c r="H12" s="30" t="s">
        <v>13</v>
      </c>
    </row>
    <row r="13" spans="1:8" ht="21" customHeight="1" x14ac:dyDescent="0.35">
      <c r="A13" s="7" t="s">
        <v>27</v>
      </c>
      <c r="B13" s="37" t="s">
        <v>141</v>
      </c>
      <c r="C13" s="29" t="s">
        <v>13</v>
      </c>
      <c r="D13" s="29" t="s">
        <v>13</v>
      </c>
      <c r="E13" s="29" t="s">
        <v>13</v>
      </c>
      <c r="F13" s="29" t="s">
        <v>13</v>
      </c>
      <c r="G13" s="29" t="s">
        <v>13</v>
      </c>
      <c r="H13" s="30" t="s">
        <v>13</v>
      </c>
    </row>
    <row r="14" spans="1:8" x14ac:dyDescent="0.35">
      <c r="A14" s="7" t="s">
        <v>29</v>
      </c>
      <c r="B14" s="37" t="s">
        <v>13</v>
      </c>
      <c r="C14" s="29" t="s">
        <v>13</v>
      </c>
      <c r="D14" s="29" t="s">
        <v>13</v>
      </c>
      <c r="E14" s="29" t="s">
        <v>13</v>
      </c>
      <c r="F14" s="29" t="s">
        <v>13</v>
      </c>
      <c r="G14" s="29" t="s">
        <v>13</v>
      </c>
      <c r="H14" s="30" t="s">
        <v>13</v>
      </c>
    </row>
    <row r="15" spans="1:8" x14ac:dyDescent="0.35">
      <c r="A15" s="25" t="s">
        <v>30</v>
      </c>
      <c r="B15" s="26" t="s">
        <v>13</v>
      </c>
      <c r="C15" s="26" t="s">
        <v>13</v>
      </c>
      <c r="D15" s="26" t="s">
        <v>13</v>
      </c>
      <c r="E15" s="26" t="s">
        <v>13</v>
      </c>
      <c r="F15" s="26" t="s">
        <v>13</v>
      </c>
      <c r="G15" s="26" t="s">
        <v>13</v>
      </c>
      <c r="H15" s="27" t="s">
        <v>13</v>
      </c>
    </row>
    <row r="16" spans="1:8" ht="29" x14ac:dyDescent="0.35">
      <c r="A16" s="7" t="s">
        <v>31</v>
      </c>
      <c r="B16" s="8">
        <v>35403.316506777672</v>
      </c>
      <c r="C16" s="7" t="s">
        <v>32</v>
      </c>
      <c r="D16" s="8">
        <v>180681.15361651368</v>
      </c>
      <c r="E16" s="37" t="s">
        <v>13</v>
      </c>
      <c r="F16" s="29" t="s">
        <v>13</v>
      </c>
      <c r="G16" s="29" t="s">
        <v>13</v>
      </c>
      <c r="H16" s="30" t="s">
        <v>13</v>
      </c>
    </row>
    <row r="17" spans="1:8" ht="21" customHeight="1" x14ac:dyDescent="0.35">
      <c r="A17" s="7" t="s">
        <v>33</v>
      </c>
      <c r="B17" s="37" t="s">
        <v>142</v>
      </c>
      <c r="C17" s="29" t="s">
        <v>13</v>
      </c>
      <c r="D17" s="29" t="s">
        <v>13</v>
      </c>
      <c r="E17" s="29" t="s">
        <v>13</v>
      </c>
      <c r="F17" s="29" t="s">
        <v>13</v>
      </c>
      <c r="G17" s="29" t="s">
        <v>13</v>
      </c>
      <c r="H17" s="30" t="s">
        <v>13</v>
      </c>
    </row>
    <row r="18" spans="1:8" ht="21" customHeight="1" x14ac:dyDescent="0.35">
      <c r="A18" s="7" t="s">
        <v>35</v>
      </c>
      <c r="B18" s="37" t="s">
        <v>143</v>
      </c>
      <c r="C18" s="29" t="s">
        <v>13</v>
      </c>
      <c r="D18" s="29" t="s">
        <v>13</v>
      </c>
      <c r="E18" s="29" t="s">
        <v>13</v>
      </c>
      <c r="F18" s="29" t="s">
        <v>13</v>
      </c>
      <c r="G18" s="29" t="s">
        <v>13</v>
      </c>
      <c r="H18" s="30" t="s">
        <v>13</v>
      </c>
    </row>
    <row r="19" spans="1:8" x14ac:dyDescent="0.35">
      <c r="A19" s="25" t="s">
        <v>37</v>
      </c>
      <c r="B19" s="26" t="s">
        <v>13</v>
      </c>
      <c r="C19" s="26" t="s">
        <v>13</v>
      </c>
      <c r="D19" s="26" t="s">
        <v>13</v>
      </c>
      <c r="E19" s="26" t="s">
        <v>13</v>
      </c>
      <c r="F19" s="26" t="s">
        <v>13</v>
      </c>
      <c r="G19" s="26" t="s">
        <v>13</v>
      </c>
      <c r="H19" s="27" t="s">
        <v>13</v>
      </c>
    </row>
    <row r="20" spans="1:8" x14ac:dyDescent="0.35">
      <c r="A20" s="7" t="s">
        <v>38</v>
      </c>
      <c r="B20" s="9">
        <f>B50</f>
        <v>10</v>
      </c>
      <c r="C20" s="37" t="s">
        <v>13</v>
      </c>
      <c r="D20" s="29" t="s">
        <v>13</v>
      </c>
      <c r="E20" s="29" t="s">
        <v>13</v>
      </c>
      <c r="F20" s="29" t="s">
        <v>13</v>
      </c>
      <c r="G20" s="29" t="s">
        <v>13</v>
      </c>
      <c r="H20" s="30" t="s">
        <v>13</v>
      </c>
    </row>
    <row r="21" spans="1:8" ht="42" customHeight="1" x14ac:dyDescent="0.35">
      <c r="A21" s="7" t="s">
        <v>39</v>
      </c>
      <c r="B21" s="37" t="s">
        <v>40</v>
      </c>
      <c r="C21" s="29" t="s">
        <v>13</v>
      </c>
      <c r="D21" s="29" t="s">
        <v>13</v>
      </c>
      <c r="E21" s="29" t="s">
        <v>13</v>
      </c>
      <c r="F21" s="29" t="s">
        <v>13</v>
      </c>
      <c r="G21" s="29" t="s">
        <v>13</v>
      </c>
      <c r="H21" s="30" t="s">
        <v>13</v>
      </c>
    </row>
    <row r="22" spans="1:8" x14ac:dyDescent="0.35">
      <c r="A22" s="7" t="s">
        <v>41</v>
      </c>
      <c r="B22" s="10">
        <f>B43</f>
        <v>4</v>
      </c>
      <c r="C22" s="37" t="s">
        <v>13</v>
      </c>
      <c r="D22" s="29" t="s">
        <v>13</v>
      </c>
      <c r="E22" s="29" t="s">
        <v>13</v>
      </c>
      <c r="F22" s="29" t="s">
        <v>13</v>
      </c>
      <c r="G22" s="29" t="s">
        <v>13</v>
      </c>
      <c r="H22" s="30" t="s">
        <v>13</v>
      </c>
    </row>
    <row r="23" spans="1:8" ht="42" customHeight="1" x14ac:dyDescent="0.35">
      <c r="A23" s="7" t="s">
        <v>42</v>
      </c>
      <c r="B23" s="37" t="s">
        <v>43</v>
      </c>
      <c r="C23" s="29" t="s">
        <v>13</v>
      </c>
      <c r="D23" s="29" t="s">
        <v>13</v>
      </c>
      <c r="E23" s="29" t="s">
        <v>13</v>
      </c>
      <c r="F23" s="29" t="s">
        <v>13</v>
      </c>
      <c r="G23" s="29" t="s">
        <v>13</v>
      </c>
      <c r="H23" s="30" t="s">
        <v>13</v>
      </c>
    </row>
    <row r="24" spans="1:8" x14ac:dyDescent="0.35">
      <c r="A24" s="7" t="s">
        <v>44</v>
      </c>
      <c r="B24" s="10">
        <f>B49</f>
        <v>5</v>
      </c>
      <c r="C24" s="37" t="s">
        <v>13</v>
      </c>
      <c r="D24" s="29" t="s">
        <v>13</v>
      </c>
      <c r="E24" s="29" t="s">
        <v>13</v>
      </c>
      <c r="F24" s="29" t="s">
        <v>13</v>
      </c>
      <c r="G24" s="29" t="s">
        <v>13</v>
      </c>
      <c r="H24" s="30" t="s">
        <v>13</v>
      </c>
    </row>
    <row r="25" spans="1:8" ht="63" customHeight="1" x14ac:dyDescent="0.35">
      <c r="A25" s="7" t="s">
        <v>45</v>
      </c>
      <c r="B25" s="37" t="s">
        <v>46</v>
      </c>
      <c r="C25" s="29" t="s">
        <v>13</v>
      </c>
      <c r="D25" s="29" t="s">
        <v>13</v>
      </c>
      <c r="E25" s="29" t="s">
        <v>13</v>
      </c>
      <c r="F25" s="29" t="s">
        <v>13</v>
      </c>
      <c r="G25" s="29" t="s">
        <v>13</v>
      </c>
      <c r="H25" s="30" t="s">
        <v>13</v>
      </c>
    </row>
    <row r="26" spans="1:8" x14ac:dyDescent="0.35">
      <c r="A26" s="7" t="s">
        <v>47</v>
      </c>
      <c r="B26" s="10">
        <f>B47</f>
        <v>2</v>
      </c>
      <c r="C26" s="7" t="s">
        <v>48</v>
      </c>
      <c r="D26" s="37" t="s">
        <v>13</v>
      </c>
      <c r="E26" s="29" t="s">
        <v>13</v>
      </c>
      <c r="F26" s="29" t="s">
        <v>13</v>
      </c>
      <c r="G26" s="29" t="s">
        <v>13</v>
      </c>
      <c r="H26" s="30" t="s">
        <v>13</v>
      </c>
    </row>
    <row r="27" spans="1:8" ht="29" x14ac:dyDescent="0.35">
      <c r="A27" s="7" t="s">
        <v>49</v>
      </c>
      <c r="B27" s="10">
        <v>0</v>
      </c>
      <c r="C27" s="7" t="s">
        <v>50</v>
      </c>
      <c r="D27" s="11" t="s">
        <v>51</v>
      </c>
      <c r="E27" s="7" t="s">
        <v>52</v>
      </c>
      <c r="F27" s="37" t="s">
        <v>13</v>
      </c>
      <c r="G27" s="29" t="s">
        <v>13</v>
      </c>
      <c r="H27" s="30" t="s">
        <v>13</v>
      </c>
    </row>
    <row r="28" spans="1:8" x14ac:dyDescent="0.35">
      <c r="A28" s="24" t="s">
        <v>13</v>
      </c>
      <c r="B28" s="24" t="s">
        <v>13</v>
      </c>
      <c r="C28" s="24" t="s">
        <v>13</v>
      </c>
      <c r="D28" s="24" t="s">
        <v>13</v>
      </c>
      <c r="E28" s="24" t="s">
        <v>13</v>
      </c>
      <c r="F28" s="24" t="s">
        <v>13</v>
      </c>
      <c r="G28" s="24" t="s">
        <v>13</v>
      </c>
      <c r="H28" s="24" t="s">
        <v>13</v>
      </c>
    </row>
    <row r="29" spans="1:8" ht="28" customHeight="1" x14ac:dyDescent="0.35">
      <c r="A29" s="38" t="s">
        <v>53</v>
      </c>
      <c r="B29" s="39" t="s">
        <v>13</v>
      </c>
      <c r="C29" s="39" t="s">
        <v>13</v>
      </c>
      <c r="D29" s="39" t="s">
        <v>13</v>
      </c>
      <c r="E29" s="39" t="s">
        <v>13</v>
      </c>
      <c r="F29" s="39" t="s">
        <v>13</v>
      </c>
      <c r="G29" s="39" t="s">
        <v>13</v>
      </c>
      <c r="H29" s="40" t="s">
        <v>13</v>
      </c>
    </row>
    <row r="30" spans="1:8" x14ac:dyDescent="0.35">
      <c r="A30" s="25" t="s">
        <v>54</v>
      </c>
      <c r="B30" s="26" t="s">
        <v>13</v>
      </c>
      <c r="C30" s="26" t="s">
        <v>13</v>
      </c>
      <c r="D30" s="26" t="s">
        <v>13</v>
      </c>
      <c r="E30" s="26" t="s">
        <v>13</v>
      </c>
      <c r="F30" s="26" t="s">
        <v>13</v>
      </c>
      <c r="G30" s="26" t="s">
        <v>13</v>
      </c>
      <c r="H30" s="27" t="s">
        <v>13</v>
      </c>
    </row>
    <row r="31" spans="1:8" ht="29" x14ac:dyDescent="0.35">
      <c r="A31" s="12" t="s">
        <v>55</v>
      </c>
      <c r="B31" s="12" t="s">
        <v>1</v>
      </c>
      <c r="C31" s="12" t="s">
        <v>56</v>
      </c>
      <c r="D31" s="12" t="s">
        <v>57</v>
      </c>
      <c r="E31" s="12" t="s">
        <v>58</v>
      </c>
      <c r="F31" s="12" t="s">
        <v>59</v>
      </c>
      <c r="G31" s="12" t="s">
        <v>60</v>
      </c>
      <c r="H31" s="12" t="s">
        <v>61</v>
      </c>
    </row>
    <row r="32" spans="1:8" ht="29" x14ac:dyDescent="0.35">
      <c r="A32" s="11" t="s">
        <v>62</v>
      </c>
      <c r="B32" s="11" t="s">
        <v>63</v>
      </c>
      <c r="C32" s="11" t="s">
        <v>13</v>
      </c>
      <c r="D32" s="11" t="s">
        <v>64</v>
      </c>
      <c r="E32" s="11">
        <v>10000</v>
      </c>
      <c r="F32" s="11" t="s">
        <v>65</v>
      </c>
      <c r="G32" s="11" t="s">
        <v>16</v>
      </c>
      <c r="H32" s="11" t="s">
        <v>66</v>
      </c>
    </row>
    <row r="33" spans="1:8" x14ac:dyDescent="0.35">
      <c r="A33" s="11" t="s">
        <v>67</v>
      </c>
      <c r="B33" s="11" t="s">
        <v>68</v>
      </c>
      <c r="C33" s="11" t="s">
        <v>144</v>
      </c>
      <c r="D33" s="11" t="s">
        <v>51</v>
      </c>
      <c r="E33" s="11" t="s">
        <v>16</v>
      </c>
      <c r="F33" s="11" t="s">
        <v>70</v>
      </c>
      <c r="G33" s="11" t="s">
        <v>16</v>
      </c>
      <c r="H33" s="11" t="s">
        <v>71</v>
      </c>
    </row>
    <row r="34" spans="1:8" ht="29" x14ac:dyDescent="0.35">
      <c r="A34" s="11" t="s">
        <v>67</v>
      </c>
      <c r="B34" s="11" t="s">
        <v>145</v>
      </c>
      <c r="C34" s="11" t="s">
        <v>13</v>
      </c>
      <c r="D34" s="11" t="s">
        <v>64</v>
      </c>
      <c r="E34" s="11">
        <v>5000</v>
      </c>
      <c r="F34" s="11" t="s">
        <v>146</v>
      </c>
      <c r="G34" s="11" t="s">
        <v>147</v>
      </c>
      <c r="H34" s="11" t="s">
        <v>66</v>
      </c>
    </row>
    <row r="35" spans="1:8" x14ac:dyDescent="0.35">
      <c r="A35" s="11" t="s">
        <v>67</v>
      </c>
      <c r="B35" s="11" t="s">
        <v>72</v>
      </c>
      <c r="C35" s="11" t="s">
        <v>148</v>
      </c>
      <c r="D35" s="11" t="s">
        <v>64</v>
      </c>
      <c r="E35" s="11">
        <v>6193.0891481181034</v>
      </c>
      <c r="F35" s="11" t="s">
        <v>70</v>
      </c>
      <c r="G35" s="11" t="s">
        <v>74</v>
      </c>
      <c r="H35" s="11" t="s">
        <v>71</v>
      </c>
    </row>
    <row r="36" spans="1:8" x14ac:dyDescent="0.35">
      <c r="A36" s="24" t="s">
        <v>13</v>
      </c>
      <c r="B36" s="24" t="s">
        <v>13</v>
      </c>
      <c r="C36" s="24" t="s">
        <v>13</v>
      </c>
      <c r="D36" s="24" t="s">
        <v>13</v>
      </c>
    </row>
    <row r="37" spans="1:8" x14ac:dyDescent="0.35">
      <c r="A37" s="25" t="s">
        <v>75</v>
      </c>
      <c r="B37" s="26" t="s">
        <v>13</v>
      </c>
      <c r="C37" s="26" t="s">
        <v>13</v>
      </c>
      <c r="D37" s="27" t="s">
        <v>13</v>
      </c>
    </row>
    <row r="38" spans="1:8" x14ac:dyDescent="0.35">
      <c r="A38" s="12" t="s">
        <v>76</v>
      </c>
      <c r="B38" s="12" t="s">
        <v>77</v>
      </c>
      <c r="C38" s="12" t="s">
        <v>78</v>
      </c>
      <c r="D38" s="12" t="s">
        <v>79</v>
      </c>
    </row>
    <row r="39" spans="1:8" x14ac:dyDescent="0.35">
      <c r="A39" s="7" t="s">
        <v>80</v>
      </c>
      <c r="B39" s="28">
        <v>100</v>
      </c>
      <c r="C39" s="29" t="s">
        <v>13</v>
      </c>
      <c r="D39" s="30" t="s">
        <v>13</v>
      </c>
    </row>
    <row r="40" spans="1:8" x14ac:dyDescent="0.35">
      <c r="A40" s="7" t="s">
        <v>81</v>
      </c>
      <c r="B40" s="28">
        <v>0</v>
      </c>
      <c r="C40" s="29" t="s">
        <v>13</v>
      </c>
      <c r="D40" s="30" t="s">
        <v>13</v>
      </c>
    </row>
    <row r="41" spans="1:8" x14ac:dyDescent="0.35">
      <c r="A41" s="7" t="s">
        <v>82</v>
      </c>
      <c r="B41" s="10">
        <v>4</v>
      </c>
      <c r="C41" s="10">
        <v>2</v>
      </c>
      <c r="D41" s="10">
        <v>6</v>
      </c>
    </row>
    <row r="42" spans="1:8" x14ac:dyDescent="0.35">
      <c r="A42" s="7" t="s">
        <v>83</v>
      </c>
      <c r="B42" s="10">
        <v>4</v>
      </c>
      <c r="C42" s="10">
        <v>2</v>
      </c>
      <c r="D42" s="10">
        <v>6</v>
      </c>
    </row>
    <row r="43" spans="1:8" ht="29" x14ac:dyDescent="0.35">
      <c r="A43" s="7" t="s">
        <v>84</v>
      </c>
      <c r="B43" s="10">
        <f>(B39* B41 + B40 * B42)/100</f>
        <v>4</v>
      </c>
      <c r="C43" s="10">
        <f>(B39* C41 + B40 * C42)/100</f>
        <v>2</v>
      </c>
      <c r="D43" s="10">
        <f>(B39* D41 + B40 * D42)/100</f>
        <v>6</v>
      </c>
    </row>
    <row r="44" spans="1:8" x14ac:dyDescent="0.35">
      <c r="A44" s="24" t="s">
        <v>13</v>
      </c>
      <c r="B44" s="24" t="s">
        <v>13</v>
      </c>
      <c r="C44" s="24" t="s">
        <v>13</v>
      </c>
      <c r="D44" s="24" t="s">
        <v>13</v>
      </c>
    </row>
    <row r="45" spans="1:8" x14ac:dyDescent="0.35">
      <c r="A45" s="25" t="s">
        <v>85</v>
      </c>
      <c r="B45" s="26" t="s">
        <v>13</v>
      </c>
      <c r="C45" s="26" t="s">
        <v>13</v>
      </c>
      <c r="D45" s="27" t="s">
        <v>13</v>
      </c>
    </row>
    <row r="46" spans="1:8" x14ac:dyDescent="0.35">
      <c r="A46" s="12" t="s">
        <v>86</v>
      </c>
      <c r="B46" s="12" t="s">
        <v>77</v>
      </c>
      <c r="C46" s="12" t="s">
        <v>87</v>
      </c>
      <c r="D46" s="12" t="s">
        <v>88</v>
      </c>
    </row>
    <row r="47" spans="1:8" x14ac:dyDescent="0.35">
      <c r="A47" s="7" t="s">
        <v>89</v>
      </c>
      <c r="B47" s="10">
        <v>2</v>
      </c>
      <c r="C47" s="10">
        <v>1</v>
      </c>
      <c r="D47" s="10">
        <v>3</v>
      </c>
    </row>
    <row r="48" spans="1:8" x14ac:dyDescent="0.35">
      <c r="A48" s="7" t="s">
        <v>90</v>
      </c>
      <c r="B48" s="13">
        <v>34237.314299999998</v>
      </c>
      <c r="C48" s="13">
        <v>17118.657149999999</v>
      </c>
      <c r="D48" s="13">
        <v>51355.971449999997</v>
      </c>
    </row>
    <row r="49" spans="1:13" ht="29" x14ac:dyDescent="0.35">
      <c r="A49" s="7" t="s">
        <v>91</v>
      </c>
      <c r="B49" s="10">
        <v>5</v>
      </c>
      <c r="C49" s="10">
        <v>2.5</v>
      </c>
      <c r="D49" s="10">
        <v>7.5</v>
      </c>
    </row>
    <row r="50" spans="1:13" x14ac:dyDescent="0.35">
      <c r="A50" s="7" t="s">
        <v>92</v>
      </c>
      <c r="B50" s="9">
        <v>10</v>
      </c>
      <c r="C50" s="9">
        <v>5</v>
      </c>
      <c r="D50" s="9">
        <v>15</v>
      </c>
    </row>
    <row r="51" spans="1:13" x14ac:dyDescent="0.35">
      <c r="A51" s="7" t="s">
        <v>93</v>
      </c>
      <c r="B51" s="10">
        <f>B43</f>
        <v>4</v>
      </c>
      <c r="C51" s="10">
        <f>C43</f>
        <v>2</v>
      </c>
      <c r="D51" s="10">
        <f>D43</f>
        <v>6</v>
      </c>
    </row>
    <row r="52" spans="1:13" x14ac:dyDescent="0.35">
      <c r="A52" s="7" t="s">
        <v>94</v>
      </c>
      <c r="B52" s="8">
        <v>10000</v>
      </c>
      <c r="C52" s="8">
        <v>5000</v>
      </c>
      <c r="D52" s="8">
        <v>15000</v>
      </c>
    </row>
    <row r="53" spans="1:13" x14ac:dyDescent="0.35">
      <c r="A53" s="14" t="s">
        <v>95</v>
      </c>
      <c r="B53" s="15">
        <v>98466.257891053436</v>
      </c>
      <c r="C53" s="15">
        <v>35403.316506777672</v>
      </c>
      <c r="D53" s="15">
        <v>180681.15361651368</v>
      </c>
    </row>
    <row r="54" spans="1:13" x14ac:dyDescent="0.35">
      <c r="A54" s="24" t="s">
        <v>13</v>
      </c>
      <c r="B54" s="24" t="s">
        <v>13</v>
      </c>
      <c r="C54" s="24" t="s">
        <v>13</v>
      </c>
      <c r="D54" s="24" t="s">
        <v>13</v>
      </c>
    </row>
    <row r="55" spans="1:13" x14ac:dyDescent="0.35">
      <c r="A55" s="25" t="s">
        <v>96</v>
      </c>
      <c r="B55" s="26" t="s">
        <v>13</v>
      </c>
      <c r="C55" s="26" t="s">
        <v>13</v>
      </c>
      <c r="D55" s="27" t="s">
        <v>13</v>
      </c>
    </row>
    <row r="56" spans="1:13" x14ac:dyDescent="0.35">
      <c r="A56" s="7" t="s">
        <v>97</v>
      </c>
      <c r="B56" s="11" t="s">
        <v>13</v>
      </c>
      <c r="C56" s="7">
        <v>0</v>
      </c>
      <c r="D56" s="7">
        <v>1</v>
      </c>
      <c r="E56" s="7">
        <v>2</v>
      </c>
      <c r="F56" s="7">
        <v>3</v>
      </c>
      <c r="G56" s="7">
        <v>4</v>
      </c>
      <c r="H56" s="7">
        <v>5</v>
      </c>
      <c r="I56" s="7">
        <v>6</v>
      </c>
      <c r="J56" s="7">
        <v>7</v>
      </c>
      <c r="K56" s="7">
        <v>8</v>
      </c>
      <c r="L56" s="7">
        <v>9</v>
      </c>
      <c r="M56" s="7">
        <v>10</v>
      </c>
    </row>
    <row r="57" spans="1:13" x14ac:dyDescent="0.35">
      <c r="A57" s="7" t="s">
        <v>98</v>
      </c>
      <c r="B57" s="10">
        <f>B43</f>
        <v>4</v>
      </c>
      <c r="C57" t="s">
        <v>13</v>
      </c>
      <c r="D57" t="s">
        <v>13</v>
      </c>
      <c r="E57" t="s">
        <v>13</v>
      </c>
      <c r="F57" t="s">
        <v>13</v>
      </c>
      <c r="G57" t="s">
        <v>13</v>
      </c>
      <c r="H57" t="s">
        <v>13</v>
      </c>
      <c r="I57" t="s">
        <v>13</v>
      </c>
      <c r="J57" t="s">
        <v>13</v>
      </c>
      <c r="K57" t="s">
        <v>13</v>
      </c>
      <c r="L57" t="s">
        <v>13</v>
      </c>
      <c r="M57" t="s">
        <v>13</v>
      </c>
    </row>
    <row r="58" spans="1:13" x14ac:dyDescent="0.35">
      <c r="A58" s="7" t="s">
        <v>99</v>
      </c>
      <c r="B58" s="10">
        <v>0</v>
      </c>
      <c r="C58" t="s">
        <v>13</v>
      </c>
      <c r="D58" t="s">
        <v>13</v>
      </c>
      <c r="E58" t="s">
        <v>13</v>
      </c>
      <c r="F58" t="s">
        <v>13</v>
      </c>
      <c r="G58" t="s">
        <v>13</v>
      </c>
      <c r="H58" t="s">
        <v>13</v>
      </c>
      <c r="I58" t="s">
        <v>13</v>
      </c>
      <c r="J58" t="s">
        <v>13</v>
      </c>
      <c r="K58" t="s">
        <v>13</v>
      </c>
      <c r="L58" t="s">
        <v>13</v>
      </c>
      <c r="M58" t="s">
        <v>13</v>
      </c>
    </row>
    <row r="59" spans="1:13" x14ac:dyDescent="0.35">
      <c r="A59" s="7" t="s">
        <v>100</v>
      </c>
      <c r="B59" s="9">
        <f>B50</f>
        <v>10</v>
      </c>
      <c r="C59" t="s">
        <v>13</v>
      </c>
      <c r="D59" t="s">
        <v>13</v>
      </c>
      <c r="E59" t="s">
        <v>13</v>
      </c>
      <c r="F59" t="s">
        <v>13</v>
      </c>
      <c r="G59" t="s">
        <v>13</v>
      </c>
      <c r="H59" t="s">
        <v>13</v>
      </c>
      <c r="I59" t="s">
        <v>13</v>
      </c>
      <c r="J59" t="s">
        <v>13</v>
      </c>
      <c r="K59" t="s">
        <v>13</v>
      </c>
      <c r="L59" t="s">
        <v>13</v>
      </c>
      <c r="M59" t="s">
        <v>13</v>
      </c>
    </row>
    <row r="60" spans="1:13" x14ac:dyDescent="0.35">
      <c r="A60" s="7" t="s">
        <v>101</v>
      </c>
      <c r="B60" s="10">
        <f>B49</f>
        <v>5</v>
      </c>
      <c r="C60" t="s">
        <v>13</v>
      </c>
      <c r="D60" t="s">
        <v>13</v>
      </c>
      <c r="E60" t="s">
        <v>13</v>
      </c>
      <c r="F60" t="s">
        <v>13</v>
      </c>
      <c r="G60" t="s">
        <v>13</v>
      </c>
      <c r="H60" t="s">
        <v>13</v>
      </c>
      <c r="I60" t="s">
        <v>13</v>
      </c>
      <c r="J60" t="s">
        <v>13</v>
      </c>
      <c r="K60" t="s">
        <v>13</v>
      </c>
      <c r="L60" t="s">
        <v>13</v>
      </c>
      <c r="M60" t="s">
        <v>13</v>
      </c>
    </row>
    <row r="61" spans="1:13" x14ac:dyDescent="0.35">
      <c r="A61" s="31" t="s">
        <v>102</v>
      </c>
      <c r="B61" s="32" t="s">
        <v>13</v>
      </c>
      <c r="C61" s="32" t="s">
        <v>13</v>
      </c>
      <c r="D61" s="32" t="s">
        <v>13</v>
      </c>
      <c r="E61" s="32" t="s">
        <v>13</v>
      </c>
      <c r="F61" s="32" t="s">
        <v>13</v>
      </c>
      <c r="G61" s="32" t="s">
        <v>13</v>
      </c>
      <c r="H61" s="32" t="s">
        <v>13</v>
      </c>
      <c r="I61" s="32" t="s">
        <v>13</v>
      </c>
      <c r="J61" s="32" t="s">
        <v>13</v>
      </c>
      <c r="K61" s="32" t="s">
        <v>13</v>
      </c>
      <c r="L61" s="32" t="s">
        <v>13</v>
      </c>
      <c r="M61" s="33" t="s">
        <v>13</v>
      </c>
    </row>
    <row r="62" spans="1:13" x14ac:dyDescent="0.35">
      <c r="A62" s="7" t="s">
        <v>103</v>
      </c>
      <c r="B62" s="10">
        <f>B47</f>
        <v>2</v>
      </c>
      <c r="C62" t="s">
        <v>13</v>
      </c>
      <c r="D62" t="s">
        <v>13</v>
      </c>
      <c r="E62" t="s">
        <v>13</v>
      </c>
      <c r="F62" t="s">
        <v>13</v>
      </c>
      <c r="G62" t="s">
        <v>13</v>
      </c>
      <c r="H62" t="s">
        <v>13</v>
      </c>
      <c r="I62" t="s">
        <v>13</v>
      </c>
      <c r="J62" t="s">
        <v>13</v>
      </c>
      <c r="K62" t="s">
        <v>13</v>
      </c>
      <c r="L62" t="s">
        <v>13</v>
      </c>
      <c r="M62" t="s">
        <v>13</v>
      </c>
    </row>
    <row r="63" spans="1:13" x14ac:dyDescent="0.35">
      <c r="A63" s="31" t="s">
        <v>104</v>
      </c>
      <c r="B63" s="32" t="s">
        <v>13</v>
      </c>
      <c r="C63" s="32" t="s">
        <v>13</v>
      </c>
      <c r="D63" s="32" t="s">
        <v>13</v>
      </c>
      <c r="E63" s="32" t="s">
        <v>13</v>
      </c>
      <c r="F63" s="32" t="s">
        <v>13</v>
      </c>
      <c r="G63" s="32" t="s">
        <v>13</v>
      </c>
      <c r="H63" s="32" t="s">
        <v>13</v>
      </c>
      <c r="I63" s="32" t="s">
        <v>13</v>
      </c>
      <c r="J63" s="32" t="s">
        <v>13</v>
      </c>
      <c r="K63" s="32" t="s">
        <v>13</v>
      </c>
      <c r="L63" s="32" t="s">
        <v>13</v>
      </c>
      <c r="M63" s="33" t="s">
        <v>13</v>
      </c>
    </row>
    <row r="64" spans="1:13" x14ac:dyDescent="0.35">
      <c r="A64" s="7" t="s">
        <v>105</v>
      </c>
      <c r="B64" s="8">
        <v>0.18088711906114971</v>
      </c>
      <c r="C64" s="8">
        <f>B64* (1 + B62 / 100)^(C56)</f>
        <v>0.18088711906114971</v>
      </c>
      <c r="D64" s="8">
        <f>B64* (1 + B62 / 100)^(D56)</f>
        <v>0.18450486144237271</v>
      </c>
      <c r="E64" s="8">
        <f>B64* (1 + B62 / 100)^(E56)</f>
        <v>0.18819495867122016</v>
      </c>
      <c r="F64" s="8">
        <f>B64* (1 + B62 / 100)^(F56)</f>
        <v>0.19195885784464456</v>
      </c>
      <c r="G64" s="8">
        <f>B64* (1 + B62 / 100)^(G56)</f>
        <v>0.19579803500153745</v>
      </c>
      <c r="H64" s="8">
        <f>B64* (1 + B62 / 100)^(H56)</f>
        <v>0.1997139957015682</v>
      </c>
      <c r="I64" s="8">
        <f>B64* (1 + B62 / 100)^(I56)</f>
        <v>0.20370827561559957</v>
      </c>
      <c r="J64" s="8">
        <f>B64* (1 + B62 / 100)^(J56)</f>
        <v>0.20778244112791153</v>
      </c>
      <c r="K64" s="8">
        <f>B64* (1 + B62 / 100)^(K56)</f>
        <v>0.21193808995046978</v>
      </c>
      <c r="L64" s="8">
        <f>B64* (1 + B62 / 100)^(L56)</f>
        <v>0.21617685174947918</v>
      </c>
      <c r="M64" s="8">
        <f>B64* (1 + B62 / 100)^(M56)</f>
        <v>0.22050038878446876</v>
      </c>
    </row>
    <row r="65" spans="1:13" x14ac:dyDescent="0.35">
      <c r="A65" s="31" t="s">
        <v>106</v>
      </c>
      <c r="B65" s="32" t="s">
        <v>13</v>
      </c>
      <c r="C65" s="32" t="s">
        <v>13</v>
      </c>
      <c r="D65" s="32" t="s">
        <v>13</v>
      </c>
      <c r="E65" s="32" t="s">
        <v>13</v>
      </c>
      <c r="F65" s="32" t="s">
        <v>13</v>
      </c>
      <c r="G65" s="32" t="s">
        <v>13</v>
      </c>
      <c r="H65" s="32" t="s">
        <v>13</v>
      </c>
      <c r="I65" s="32" t="s">
        <v>13</v>
      </c>
      <c r="J65" s="32" t="s">
        <v>13</v>
      </c>
      <c r="K65" s="32" t="s">
        <v>13</v>
      </c>
      <c r="L65" s="32" t="s">
        <v>13</v>
      </c>
      <c r="M65" s="33" t="s">
        <v>13</v>
      </c>
    </row>
    <row r="66" spans="1:13" x14ac:dyDescent="0.35">
      <c r="A66" s="7" t="s">
        <v>107</v>
      </c>
      <c r="B66" s="13">
        <v>68674.628599999996</v>
      </c>
      <c r="C66" t="s">
        <v>13</v>
      </c>
      <c r="D66" t="s">
        <v>13</v>
      </c>
      <c r="E66" t="s">
        <v>13</v>
      </c>
      <c r="F66" t="s">
        <v>13</v>
      </c>
      <c r="G66" t="s">
        <v>13</v>
      </c>
      <c r="H66" t="s">
        <v>13</v>
      </c>
      <c r="I66" t="s">
        <v>13</v>
      </c>
      <c r="J66" t="s">
        <v>13</v>
      </c>
      <c r="K66" t="s">
        <v>13</v>
      </c>
      <c r="L66" t="s">
        <v>13</v>
      </c>
      <c r="M66" t="s">
        <v>13</v>
      </c>
    </row>
    <row r="67" spans="1:13" x14ac:dyDescent="0.35">
      <c r="A67" s="7" t="s">
        <v>108</v>
      </c>
      <c r="B67" s="13">
        <v>34237.314299999998</v>
      </c>
      <c r="C67" t="s">
        <v>13</v>
      </c>
      <c r="D67" s="13">
        <f>B67</f>
        <v>34237.314299999998</v>
      </c>
      <c r="E67" s="13">
        <f>B67</f>
        <v>34237.314299999998</v>
      </c>
      <c r="F67" s="13">
        <f>B67</f>
        <v>34237.314299999998</v>
      </c>
      <c r="G67" s="13">
        <f>B67</f>
        <v>34237.314299999998</v>
      </c>
      <c r="H67" s="13">
        <f>B67</f>
        <v>34237.314299999998</v>
      </c>
      <c r="I67" s="13">
        <f>B67</f>
        <v>34237.314299999998</v>
      </c>
      <c r="J67" s="13">
        <f>B67</f>
        <v>34237.314299999998</v>
      </c>
      <c r="K67" s="13">
        <f>B67</f>
        <v>34237.314299999998</v>
      </c>
      <c r="L67" s="13">
        <f>B67</f>
        <v>34237.314299999998</v>
      </c>
      <c r="M67" s="13">
        <f>B67</f>
        <v>34237.314299999998</v>
      </c>
    </row>
    <row r="68" spans="1:13" x14ac:dyDescent="0.35">
      <c r="A68" s="16" t="s">
        <v>109</v>
      </c>
      <c r="B68" s="16" t="s">
        <v>110</v>
      </c>
      <c r="C68" s="31" t="s">
        <v>13</v>
      </c>
      <c r="D68" s="32" t="s">
        <v>13</v>
      </c>
      <c r="E68" s="32" t="s">
        <v>13</v>
      </c>
      <c r="F68" s="32" t="s">
        <v>13</v>
      </c>
      <c r="G68" s="32" t="s">
        <v>13</v>
      </c>
      <c r="H68" s="32" t="s">
        <v>13</v>
      </c>
      <c r="I68" s="32" t="s">
        <v>13</v>
      </c>
      <c r="J68" s="32" t="s">
        <v>13</v>
      </c>
      <c r="K68" s="32" t="s">
        <v>13</v>
      </c>
      <c r="L68" s="32" t="s">
        <v>13</v>
      </c>
      <c r="M68" s="33" t="s">
        <v>13</v>
      </c>
    </row>
    <row r="69" spans="1:13" x14ac:dyDescent="0.35">
      <c r="A69" s="7" t="s">
        <v>63</v>
      </c>
      <c r="B69" s="8">
        <v>10000</v>
      </c>
      <c r="C69" s="8">
        <v>-10000</v>
      </c>
      <c r="D69" t="s">
        <v>13</v>
      </c>
      <c r="E69" t="s">
        <v>13</v>
      </c>
      <c r="F69" t="s">
        <v>13</v>
      </c>
      <c r="G69" t="s">
        <v>13</v>
      </c>
      <c r="H69" t="s">
        <v>13</v>
      </c>
      <c r="I69" t="s">
        <v>13</v>
      </c>
      <c r="J69" t="s">
        <v>13</v>
      </c>
      <c r="K69" t="s">
        <v>13</v>
      </c>
      <c r="L69" t="s">
        <v>13</v>
      </c>
      <c r="M69" t="s">
        <v>13</v>
      </c>
    </row>
    <row r="70" spans="1:13" x14ac:dyDescent="0.35">
      <c r="A70" s="16" t="s">
        <v>111</v>
      </c>
      <c r="B70" s="16" t="s">
        <v>110</v>
      </c>
      <c r="C70" s="31" t="s">
        <v>13</v>
      </c>
      <c r="D70" s="32" t="s">
        <v>13</v>
      </c>
      <c r="E70" s="32" t="s">
        <v>13</v>
      </c>
      <c r="F70" s="32" t="s">
        <v>13</v>
      </c>
      <c r="G70" s="32" t="s">
        <v>13</v>
      </c>
      <c r="H70" s="32" t="s">
        <v>13</v>
      </c>
      <c r="I70" s="32" t="s">
        <v>13</v>
      </c>
      <c r="J70" s="32" t="s">
        <v>13</v>
      </c>
      <c r="K70" s="32" t="s">
        <v>13</v>
      </c>
      <c r="L70" s="32" t="s">
        <v>13</v>
      </c>
      <c r="M70" s="33" t="s">
        <v>13</v>
      </c>
    </row>
    <row r="71" spans="1:13" x14ac:dyDescent="0.35">
      <c r="A71" s="7" t="s">
        <v>112</v>
      </c>
      <c r="B71" s="13">
        <v>34237.314299999998</v>
      </c>
      <c r="C71" t="s">
        <v>13</v>
      </c>
      <c r="D71" s="8">
        <f t="shared" ref="D71:M71" si="0">D67*D64</f>
        <v>6316.950931080466</v>
      </c>
      <c r="E71" s="8">
        <f t="shared" si="0"/>
        <v>6443.2899497020744</v>
      </c>
      <c r="F71" s="8">
        <f t="shared" si="0"/>
        <v>6572.1557486961156</v>
      </c>
      <c r="G71" s="8">
        <f t="shared" si="0"/>
        <v>6703.5988636700386</v>
      </c>
      <c r="H71" s="8">
        <f t="shared" si="0"/>
        <v>6837.6708409434386</v>
      </c>
      <c r="I71" s="8">
        <f t="shared" si="0"/>
        <v>6974.4242577623081</v>
      </c>
      <c r="J71" s="8">
        <f t="shared" si="0"/>
        <v>7113.9127429175533</v>
      </c>
      <c r="K71" s="8">
        <f t="shared" si="0"/>
        <v>7256.1909977759051</v>
      </c>
      <c r="L71" s="8">
        <f t="shared" si="0"/>
        <v>7401.3148177314233</v>
      </c>
      <c r="M71" s="8">
        <f t="shared" si="0"/>
        <v>7549.3411140860517</v>
      </c>
    </row>
    <row r="72" spans="1:13" x14ac:dyDescent="0.35">
      <c r="A72" s="7" t="s">
        <v>145</v>
      </c>
      <c r="B72" s="8">
        <v>5000</v>
      </c>
      <c r="C72" t="s">
        <v>13</v>
      </c>
      <c r="D72" s="8">
        <f>B72* (1 + B60 / 100)^(D56)</f>
        <v>5250</v>
      </c>
      <c r="E72" s="8">
        <f>B72* (1 + B60 / 100)^(E56)</f>
        <v>5512.5</v>
      </c>
      <c r="F72" s="8">
        <f>B72* (1 + B60 / 100)^(F56)</f>
        <v>5788.1250000000009</v>
      </c>
      <c r="G72" s="8">
        <f>B72* (1 + B60 / 100)^(G56)</f>
        <v>6077.53125</v>
      </c>
      <c r="H72" s="8">
        <f>B72* (1 + B60 / 100)^(H56)</f>
        <v>6381.4078125000005</v>
      </c>
      <c r="I72" s="8">
        <f>B72* (1 + B60 / 100)^(I56)</f>
        <v>6700.4782031249997</v>
      </c>
      <c r="J72" s="8">
        <f>B72* (1 + B60 / 100)^(J56)</f>
        <v>7035.5021132812508</v>
      </c>
      <c r="K72" s="8">
        <f>B72* (1 + B60 / 100)^(K56)</f>
        <v>7387.2772189453126</v>
      </c>
      <c r="L72" s="8">
        <f>B72* (1 + B60 / 100)^(L56)</f>
        <v>7756.641079892579</v>
      </c>
      <c r="M72" s="8">
        <f>B72* (1 + B60 / 100)^(M56)</f>
        <v>8144.473133887208</v>
      </c>
    </row>
    <row r="73" spans="1:13" x14ac:dyDescent="0.35">
      <c r="A73" s="7" t="s">
        <v>113</v>
      </c>
      <c r="B73" t="s">
        <v>13</v>
      </c>
      <c r="C73" s="8">
        <f t="shared" ref="C73:M73" si="1">SUM(C69:C69)+SUM(C71:C72)</f>
        <v>-10000</v>
      </c>
      <c r="D73" s="8">
        <f t="shared" si="1"/>
        <v>11566.950931080466</v>
      </c>
      <c r="E73" s="8">
        <f t="shared" si="1"/>
        <v>11955.789949702073</v>
      </c>
      <c r="F73" s="8">
        <f t="shared" si="1"/>
        <v>12360.280748696117</v>
      </c>
      <c r="G73" s="8">
        <f t="shared" si="1"/>
        <v>12781.130113670039</v>
      </c>
      <c r="H73" s="8">
        <f t="shared" si="1"/>
        <v>13219.078653443439</v>
      </c>
      <c r="I73" s="8">
        <f t="shared" si="1"/>
        <v>13674.902460887308</v>
      </c>
      <c r="J73" s="8">
        <f t="shared" si="1"/>
        <v>14149.414856198804</v>
      </c>
      <c r="K73" s="8">
        <f t="shared" si="1"/>
        <v>14643.468216721218</v>
      </c>
      <c r="L73" s="8">
        <f t="shared" si="1"/>
        <v>15157.955897624002</v>
      </c>
      <c r="M73" s="8">
        <f t="shared" si="1"/>
        <v>15693.81424797326</v>
      </c>
    </row>
    <row r="74" spans="1:13" x14ac:dyDescent="0.35">
      <c r="A74" s="7" t="s">
        <v>114</v>
      </c>
      <c r="B74" t="s">
        <v>13</v>
      </c>
      <c r="C74" s="17">
        <f>C73* 1/ (1 + B57 / 100)^(C56)</f>
        <v>-10000</v>
      </c>
      <c r="D74" s="17">
        <f>D73* 1/ (1 + B57 / 100)^(D56)</f>
        <v>11122.068202961986</v>
      </c>
      <c r="E74" s="17">
        <f>E73* 1/ (1 + B57 / 100)^(E56)</f>
        <v>11053.799879532242</v>
      </c>
      <c r="F74" s="17">
        <f>F73* 1/ (1 + B57 / 100)^(F56)</f>
        <v>10988.244577741058</v>
      </c>
      <c r="G74" s="17">
        <f>G73* 1/ (1 + B57 / 100)^(G56)</f>
        <v>10925.363587261383</v>
      </c>
      <c r="H74" s="17">
        <f>H73* 1/ (1 + B57 / 100)^(H56)</f>
        <v>10865.119071649071</v>
      </c>
      <c r="I74" s="17">
        <f>I73* 1/ (1 + B57 / 100)^(I56)</f>
        <v>10807.474052782156</v>
      </c>
      <c r="J74" s="17">
        <f>J73* 1/ (1 + B57 / 100)^(J56)</f>
        <v>10752.392395611381</v>
      </c>
      <c r="K74" s="17">
        <f>K73* 1/ (1 + B57 / 100)^(K56)</f>
        <v>10699.83879321606</v>
      </c>
      <c r="L74" s="17">
        <f>L73* 1/ (1 + B57 / 100)^(L56)</f>
        <v>10649.778752159529</v>
      </c>
      <c r="M74" s="17">
        <f>M73* 1/ (1 + B57 / 100)^(M56)</f>
        <v>10602.17857813853</v>
      </c>
    </row>
    <row r="75" spans="1:13" x14ac:dyDescent="0.35">
      <c r="A75" s="7" t="s">
        <v>115</v>
      </c>
      <c r="B75" t="s">
        <v>13</v>
      </c>
      <c r="C75" s="18">
        <f>SUM(C74:C74)</f>
        <v>-10000</v>
      </c>
      <c r="D75" s="19">
        <f>SUM(C74:D74)</f>
        <v>1122.0682029619857</v>
      </c>
      <c r="E75" s="19">
        <f>SUM(C74:E74)</f>
        <v>12175.868082494228</v>
      </c>
      <c r="F75" s="19">
        <f>SUM(C74:F74)</f>
        <v>23164.112660235285</v>
      </c>
      <c r="G75" s="19">
        <f>SUM(C74:G74)</f>
        <v>34089.47624749667</v>
      </c>
      <c r="H75" s="19">
        <f>SUM(C74:H74)</f>
        <v>44954.595319145737</v>
      </c>
      <c r="I75" s="19">
        <f>SUM(C74:I74)</f>
        <v>55762.069371927893</v>
      </c>
      <c r="J75" s="19">
        <f>SUM(C74:J74)</f>
        <v>66514.46176753928</v>
      </c>
      <c r="K75" s="19">
        <f>SUM(C74:K74)</f>
        <v>77214.300560755335</v>
      </c>
      <c r="L75" s="19">
        <f>SUM(C74:L74)</f>
        <v>87864.079312914866</v>
      </c>
      <c r="M75" s="19">
        <f>SUM(C74:M74)</f>
        <v>98466.257891053392</v>
      </c>
    </row>
    <row r="76" spans="1:13" x14ac:dyDescent="0.35">
      <c r="A76" s="24" t="s">
        <v>13</v>
      </c>
      <c r="B76" s="24" t="s">
        <v>13</v>
      </c>
      <c r="C76" s="24" t="s">
        <v>13</v>
      </c>
      <c r="D76" s="24" t="s">
        <v>13</v>
      </c>
    </row>
    <row r="77" spans="1:13" x14ac:dyDescent="0.35">
      <c r="A77" s="25" t="s">
        <v>116</v>
      </c>
      <c r="B77" s="26" t="s">
        <v>13</v>
      </c>
      <c r="C77" s="26" t="s">
        <v>13</v>
      </c>
      <c r="D77" s="27" t="s">
        <v>13</v>
      </c>
    </row>
    <row r="78" spans="1:13" x14ac:dyDescent="0.35">
      <c r="A78" s="7" t="s">
        <v>97</v>
      </c>
      <c r="B78" s="11" t="s">
        <v>13</v>
      </c>
      <c r="C78" s="7">
        <v>0</v>
      </c>
      <c r="D78" s="7">
        <v>1</v>
      </c>
      <c r="E78" s="7">
        <v>2</v>
      </c>
      <c r="F78" s="7">
        <v>3</v>
      </c>
      <c r="G78" s="7">
        <v>4</v>
      </c>
      <c r="H78" s="7">
        <v>5</v>
      </c>
    </row>
    <row r="79" spans="1:13" x14ac:dyDescent="0.35">
      <c r="A79" s="7" t="s">
        <v>98</v>
      </c>
      <c r="B79" s="10">
        <f>C43</f>
        <v>2</v>
      </c>
      <c r="C79" t="s">
        <v>13</v>
      </c>
      <c r="D79" t="s">
        <v>13</v>
      </c>
      <c r="E79" t="s">
        <v>13</v>
      </c>
      <c r="F79" t="s">
        <v>13</v>
      </c>
      <c r="G79" t="s">
        <v>13</v>
      </c>
      <c r="H79" t="s">
        <v>13</v>
      </c>
    </row>
    <row r="80" spans="1:13" x14ac:dyDescent="0.35">
      <c r="A80" s="7" t="s">
        <v>99</v>
      </c>
      <c r="B80" s="10">
        <v>0</v>
      </c>
      <c r="C80" t="s">
        <v>13</v>
      </c>
      <c r="D80" t="s">
        <v>13</v>
      </c>
      <c r="E80" t="s">
        <v>13</v>
      </c>
      <c r="F80" t="s">
        <v>13</v>
      </c>
      <c r="G80" t="s">
        <v>13</v>
      </c>
      <c r="H80" t="s">
        <v>13</v>
      </c>
    </row>
    <row r="81" spans="1:8" x14ac:dyDescent="0.35">
      <c r="A81" s="7" t="s">
        <v>100</v>
      </c>
      <c r="B81" s="9">
        <f>C50</f>
        <v>5</v>
      </c>
      <c r="C81" t="s">
        <v>13</v>
      </c>
      <c r="D81" t="s">
        <v>13</v>
      </c>
      <c r="E81" t="s">
        <v>13</v>
      </c>
      <c r="F81" t="s">
        <v>13</v>
      </c>
      <c r="G81" t="s">
        <v>13</v>
      </c>
      <c r="H81" t="s">
        <v>13</v>
      </c>
    </row>
    <row r="82" spans="1:8" x14ac:dyDescent="0.35">
      <c r="A82" s="7" t="s">
        <v>101</v>
      </c>
      <c r="B82" s="10">
        <f>C49</f>
        <v>2.5</v>
      </c>
      <c r="C82" t="s">
        <v>13</v>
      </c>
      <c r="D82" t="s">
        <v>13</v>
      </c>
      <c r="E82" t="s">
        <v>13</v>
      </c>
      <c r="F82" t="s">
        <v>13</v>
      </c>
      <c r="G82" t="s">
        <v>13</v>
      </c>
      <c r="H82" t="s">
        <v>13</v>
      </c>
    </row>
    <row r="83" spans="1:8" x14ac:dyDescent="0.35">
      <c r="A83" s="31" t="s">
        <v>102</v>
      </c>
      <c r="B83" s="32" t="s">
        <v>13</v>
      </c>
      <c r="C83" s="32" t="s">
        <v>13</v>
      </c>
      <c r="D83" s="32" t="s">
        <v>13</v>
      </c>
      <c r="E83" s="32" t="s">
        <v>13</v>
      </c>
      <c r="F83" s="32" t="s">
        <v>13</v>
      </c>
      <c r="G83" s="32" t="s">
        <v>13</v>
      </c>
      <c r="H83" s="33" t="s">
        <v>13</v>
      </c>
    </row>
    <row r="84" spans="1:8" x14ac:dyDescent="0.35">
      <c r="A84" s="7" t="s">
        <v>103</v>
      </c>
      <c r="B84" s="10">
        <f>C47</f>
        <v>1</v>
      </c>
      <c r="C84" t="s">
        <v>13</v>
      </c>
      <c r="D84" t="s">
        <v>13</v>
      </c>
      <c r="E84" t="s">
        <v>13</v>
      </c>
      <c r="F84" t="s">
        <v>13</v>
      </c>
      <c r="G84" t="s">
        <v>13</v>
      </c>
      <c r="H84" t="s">
        <v>13</v>
      </c>
    </row>
    <row r="85" spans="1:8" x14ac:dyDescent="0.35">
      <c r="A85" s="31" t="s">
        <v>104</v>
      </c>
      <c r="B85" s="32" t="s">
        <v>13</v>
      </c>
      <c r="C85" s="32" t="s">
        <v>13</v>
      </c>
      <c r="D85" s="32" t="s">
        <v>13</v>
      </c>
      <c r="E85" s="32" t="s">
        <v>13</v>
      </c>
      <c r="F85" s="32" t="s">
        <v>13</v>
      </c>
      <c r="G85" s="32" t="s">
        <v>13</v>
      </c>
      <c r="H85" s="33" t="s">
        <v>13</v>
      </c>
    </row>
    <row r="86" spans="1:8" x14ac:dyDescent="0.35">
      <c r="A86" s="7" t="s">
        <v>105</v>
      </c>
      <c r="B86" s="8">
        <v>0.18088711906114971</v>
      </c>
      <c r="C86" s="8">
        <f>B86* (1 + B84 / 100)^(C78)</f>
        <v>0.18088711906114971</v>
      </c>
      <c r="D86" s="8">
        <f>B86* (1 + B84 / 100)^(D78)</f>
        <v>0.1826959902517612</v>
      </c>
      <c r="E86" s="8">
        <f>B86* (1 + B84 / 100)^(E78)</f>
        <v>0.18452295015427883</v>
      </c>
      <c r="F86" s="8">
        <f>B86* (1 + B84 / 100)^(F78)</f>
        <v>0.18636817965582159</v>
      </c>
      <c r="G86" s="8">
        <f>B86* (1 + B84 / 100)^(G78)</f>
        <v>0.18823186145237983</v>
      </c>
      <c r="H86" s="8">
        <f>B86* (1 + B84 / 100)^(H78)</f>
        <v>0.19011418006690362</v>
      </c>
    </row>
    <row r="87" spans="1:8" x14ac:dyDescent="0.35">
      <c r="A87" s="31" t="s">
        <v>106</v>
      </c>
      <c r="B87" s="32" t="s">
        <v>13</v>
      </c>
      <c r="C87" s="32" t="s">
        <v>13</v>
      </c>
      <c r="D87" s="32" t="s">
        <v>13</v>
      </c>
      <c r="E87" s="32" t="s">
        <v>13</v>
      </c>
      <c r="F87" s="32" t="s">
        <v>13</v>
      </c>
      <c r="G87" s="32" t="s">
        <v>13</v>
      </c>
      <c r="H87" s="33" t="s">
        <v>13</v>
      </c>
    </row>
    <row r="88" spans="1:8" x14ac:dyDescent="0.35">
      <c r="A88" s="7" t="s">
        <v>107</v>
      </c>
      <c r="B88" s="13">
        <v>68674.628599999996</v>
      </c>
      <c r="C88" t="s">
        <v>13</v>
      </c>
      <c r="D88" t="s">
        <v>13</v>
      </c>
      <c r="E88" t="s">
        <v>13</v>
      </c>
      <c r="F88" t="s">
        <v>13</v>
      </c>
      <c r="G88" t="s">
        <v>13</v>
      </c>
      <c r="H88" t="s">
        <v>13</v>
      </c>
    </row>
    <row r="89" spans="1:8" x14ac:dyDescent="0.35">
      <c r="A89" s="7" t="s">
        <v>108</v>
      </c>
      <c r="B89" s="13">
        <v>17118.657149999999</v>
      </c>
      <c r="C89" t="s">
        <v>13</v>
      </c>
      <c r="D89" s="13">
        <f>B89</f>
        <v>17118.657149999999</v>
      </c>
      <c r="E89" s="13">
        <f>B89</f>
        <v>17118.657149999999</v>
      </c>
      <c r="F89" s="13">
        <f>B89</f>
        <v>17118.657149999999</v>
      </c>
      <c r="G89" s="13">
        <f>B89</f>
        <v>17118.657149999999</v>
      </c>
      <c r="H89" s="13">
        <f>B89</f>
        <v>17118.657149999999</v>
      </c>
    </row>
    <row r="90" spans="1:8" x14ac:dyDescent="0.35">
      <c r="A90" s="16" t="s">
        <v>109</v>
      </c>
      <c r="B90" s="16" t="s">
        <v>110</v>
      </c>
      <c r="C90" s="31" t="s">
        <v>13</v>
      </c>
      <c r="D90" s="32" t="s">
        <v>13</v>
      </c>
      <c r="E90" s="32" t="s">
        <v>13</v>
      </c>
      <c r="F90" s="32" t="s">
        <v>13</v>
      </c>
      <c r="G90" s="32" t="s">
        <v>13</v>
      </c>
      <c r="H90" s="33" t="s">
        <v>13</v>
      </c>
    </row>
    <row r="91" spans="1:8" x14ac:dyDescent="0.35">
      <c r="A91" s="7" t="s">
        <v>63</v>
      </c>
      <c r="B91" s="8">
        <v>5000</v>
      </c>
      <c r="C91" s="8">
        <v>-5000</v>
      </c>
      <c r="D91" t="s">
        <v>13</v>
      </c>
      <c r="E91" t="s">
        <v>13</v>
      </c>
      <c r="F91" t="s">
        <v>13</v>
      </c>
      <c r="G91" t="s">
        <v>13</v>
      </c>
      <c r="H91" t="s">
        <v>13</v>
      </c>
    </row>
    <row r="92" spans="1:8" x14ac:dyDescent="0.35">
      <c r="A92" s="16" t="s">
        <v>111</v>
      </c>
      <c r="B92" s="16" t="s">
        <v>110</v>
      </c>
      <c r="C92" s="31" t="s">
        <v>13</v>
      </c>
      <c r="D92" s="32" t="s">
        <v>13</v>
      </c>
      <c r="E92" s="32" t="s">
        <v>13</v>
      </c>
      <c r="F92" s="32" t="s">
        <v>13</v>
      </c>
      <c r="G92" s="32" t="s">
        <v>13</v>
      </c>
      <c r="H92" s="33" t="s">
        <v>13</v>
      </c>
    </row>
    <row r="93" spans="1:8" x14ac:dyDescent="0.35">
      <c r="A93" s="7" t="s">
        <v>112</v>
      </c>
      <c r="B93" s="13">
        <v>17118.657149999999</v>
      </c>
      <c r="C93" t="s">
        <v>13</v>
      </c>
      <c r="D93" s="8">
        <f>D89*D86</f>
        <v>3127.5100197996421</v>
      </c>
      <c r="E93" s="8">
        <f>E89*E86</f>
        <v>3158.785119997639</v>
      </c>
      <c r="F93" s="8">
        <f>F89*F86</f>
        <v>3190.3729711976148</v>
      </c>
      <c r="G93" s="8">
        <f>G89*G86</f>
        <v>3222.276700909591</v>
      </c>
      <c r="H93" s="8">
        <f>H89*H86</f>
        <v>3254.4994679186871</v>
      </c>
    </row>
    <row r="94" spans="1:8" x14ac:dyDescent="0.35">
      <c r="A94" s="7" t="s">
        <v>145</v>
      </c>
      <c r="B94" s="8">
        <v>5000</v>
      </c>
      <c r="C94" t="s">
        <v>13</v>
      </c>
      <c r="D94" s="8">
        <f>B94* (1 + B82 / 100)^(D78)</f>
        <v>5125</v>
      </c>
      <c r="E94" s="8">
        <f>B94* (1 + B82 / 100)^(E78)</f>
        <v>5253.125</v>
      </c>
      <c r="F94" s="8">
        <f>B94* (1 + B82 / 100)^(F78)</f>
        <v>5384.4531249999991</v>
      </c>
      <c r="G94" s="8">
        <f>B94* (1 + B82 / 100)^(G78)</f>
        <v>5519.0644531249991</v>
      </c>
      <c r="H94" s="8">
        <f>B94* (1 + B82 / 100)^(H78)</f>
        <v>5657.041064453123</v>
      </c>
    </row>
    <row r="95" spans="1:8" x14ac:dyDescent="0.35">
      <c r="A95" s="7" t="s">
        <v>113</v>
      </c>
      <c r="B95" t="s">
        <v>13</v>
      </c>
      <c r="C95" s="8">
        <f t="shared" ref="C95:H95" si="2">SUM(C91:C91)+SUM(C93:C94)</f>
        <v>-5000</v>
      </c>
      <c r="D95" s="8">
        <f t="shared" si="2"/>
        <v>8252.5100197996417</v>
      </c>
      <c r="E95" s="8">
        <f t="shared" si="2"/>
        <v>8411.9101199976394</v>
      </c>
      <c r="F95" s="8">
        <f t="shared" si="2"/>
        <v>8574.8260961976139</v>
      </c>
      <c r="G95" s="8">
        <f t="shared" si="2"/>
        <v>8741.3411540345896</v>
      </c>
      <c r="H95" s="8">
        <f t="shared" si="2"/>
        <v>8911.5405323718096</v>
      </c>
    </row>
    <row r="96" spans="1:8" x14ac:dyDescent="0.35">
      <c r="A96" s="7" t="s">
        <v>114</v>
      </c>
      <c r="B96" t="s">
        <v>13</v>
      </c>
      <c r="C96" s="17">
        <f>C95* 1/ (1 + B79 / 100)^(C78)</f>
        <v>-5000</v>
      </c>
      <c r="D96" s="17">
        <f>D95* 1/ (1 + B79 / 100)^(D78)</f>
        <v>8090.696097842786</v>
      </c>
      <c r="E96" s="17">
        <f>E95* 1/ (1 + B79 / 100)^(E78)</f>
        <v>8085.2653979216066</v>
      </c>
      <c r="F96" s="17">
        <f>F95* 1/ (1 + B79 / 100)^(F78)</f>
        <v>8080.2501453038558</v>
      </c>
      <c r="G96" s="17">
        <f>G95* 1/ (1 + B79 / 100)^(G78)</f>
        <v>8075.6480424921874</v>
      </c>
      <c r="H96" s="17">
        <f>H95* 1/ (1 + B79 / 100)^(H78)</f>
        <v>8071.4568232172387</v>
      </c>
    </row>
    <row r="97" spans="1:18" x14ac:dyDescent="0.35">
      <c r="A97" s="7" t="s">
        <v>115</v>
      </c>
      <c r="B97" t="s">
        <v>13</v>
      </c>
      <c r="C97" s="18">
        <f>SUM(C96:C96)</f>
        <v>-5000</v>
      </c>
      <c r="D97" s="19">
        <f>SUM(C96:D96)</f>
        <v>3090.696097842786</v>
      </c>
      <c r="E97" s="19">
        <f>SUM(C96:E96)</f>
        <v>11175.961495764393</v>
      </c>
      <c r="F97" s="19">
        <f>SUM(C96:F96)</f>
        <v>19256.21164106825</v>
      </c>
      <c r="G97" s="19">
        <f>SUM(C96:G96)</f>
        <v>27331.859683560437</v>
      </c>
      <c r="H97" s="19">
        <f>SUM(C96:H96)</f>
        <v>35403.316506777672</v>
      </c>
    </row>
    <row r="98" spans="1:18" x14ac:dyDescent="0.35">
      <c r="A98" s="24" t="s">
        <v>13</v>
      </c>
      <c r="B98" s="24" t="s">
        <v>13</v>
      </c>
      <c r="C98" s="24" t="s">
        <v>13</v>
      </c>
      <c r="D98" s="24" t="s">
        <v>13</v>
      </c>
    </row>
    <row r="99" spans="1:18" x14ac:dyDescent="0.35">
      <c r="A99" s="25" t="s">
        <v>117</v>
      </c>
      <c r="B99" s="26" t="s">
        <v>13</v>
      </c>
      <c r="C99" s="26" t="s">
        <v>13</v>
      </c>
      <c r="D99" s="27" t="s">
        <v>13</v>
      </c>
    </row>
    <row r="100" spans="1:18" x14ac:dyDescent="0.35">
      <c r="A100" s="7" t="s">
        <v>97</v>
      </c>
      <c r="B100" s="11" t="s">
        <v>13</v>
      </c>
      <c r="C100" s="7">
        <v>0</v>
      </c>
      <c r="D100" s="7">
        <v>1</v>
      </c>
      <c r="E100" s="7">
        <v>2</v>
      </c>
      <c r="F100" s="7">
        <v>3</v>
      </c>
      <c r="G100" s="7">
        <v>4</v>
      </c>
      <c r="H100" s="7">
        <v>5</v>
      </c>
      <c r="I100" s="7">
        <v>6</v>
      </c>
      <c r="J100" s="7">
        <v>7</v>
      </c>
      <c r="K100" s="7">
        <v>8</v>
      </c>
      <c r="L100" s="7">
        <v>9</v>
      </c>
      <c r="M100" s="7">
        <v>10</v>
      </c>
      <c r="N100" s="7">
        <v>11</v>
      </c>
      <c r="O100" s="7">
        <v>12</v>
      </c>
      <c r="P100" s="7">
        <v>13</v>
      </c>
      <c r="Q100" s="7">
        <v>14</v>
      </c>
      <c r="R100" s="7">
        <v>15</v>
      </c>
    </row>
    <row r="101" spans="1:18" x14ac:dyDescent="0.35">
      <c r="A101" s="7" t="s">
        <v>98</v>
      </c>
      <c r="B101" s="10">
        <f>D43</f>
        <v>6</v>
      </c>
      <c r="C101" t="s">
        <v>13</v>
      </c>
      <c r="D101" t="s">
        <v>13</v>
      </c>
      <c r="E101" t="s">
        <v>13</v>
      </c>
      <c r="F101" t="s">
        <v>13</v>
      </c>
      <c r="G101" t="s">
        <v>13</v>
      </c>
      <c r="H101" t="s">
        <v>13</v>
      </c>
      <c r="I101" t="s">
        <v>13</v>
      </c>
      <c r="J101" t="s">
        <v>13</v>
      </c>
      <c r="K101" t="s">
        <v>13</v>
      </c>
      <c r="L101" t="s">
        <v>13</v>
      </c>
      <c r="M101" t="s">
        <v>13</v>
      </c>
      <c r="N101" t="s">
        <v>13</v>
      </c>
      <c r="O101" t="s">
        <v>13</v>
      </c>
      <c r="P101" t="s">
        <v>13</v>
      </c>
      <c r="Q101" t="s">
        <v>13</v>
      </c>
      <c r="R101" t="s">
        <v>13</v>
      </c>
    </row>
    <row r="102" spans="1:18" x14ac:dyDescent="0.35">
      <c r="A102" s="7" t="s">
        <v>99</v>
      </c>
      <c r="B102" s="10">
        <v>0</v>
      </c>
      <c r="C102" t="s">
        <v>13</v>
      </c>
      <c r="D102" t="s">
        <v>13</v>
      </c>
      <c r="E102" t="s">
        <v>13</v>
      </c>
      <c r="F102" t="s">
        <v>13</v>
      </c>
      <c r="G102" t="s">
        <v>13</v>
      </c>
      <c r="H102" t="s">
        <v>13</v>
      </c>
      <c r="I102" t="s">
        <v>13</v>
      </c>
      <c r="J102" t="s">
        <v>13</v>
      </c>
      <c r="K102" t="s">
        <v>13</v>
      </c>
      <c r="L102" t="s">
        <v>13</v>
      </c>
      <c r="M102" t="s">
        <v>13</v>
      </c>
      <c r="N102" t="s">
        <v>13</v>
      </c>
      <c r="O102" t="s">
        <v>13</v>
      </c>
      <c r="P102" t="s">
        <v>13</v>
      </c>
      <c r="Q102" t="s">
        <v>13</v>
      </c>
      <c r="R102" t="s">
        <v>13</v>
      </c>
    </row>
    <row r="103" spans="1:18" x14ac:dyDescent="0.35">
      <c r="A103" s="7" t="s">
        <v>100</v>
      </c>
      <c r="B103" s="9">
        <f>D50</f>
        <v>15</v>
      </c>
      <c r="C103" t="s">
        <v>13</v>
      </c>
      <c r="D103" t="s">
        <v>13</v>
      </c>
      <c r="E103" t="s">
        <v>13</v>
      </c>
      <c r="F103" t="s">
        <v>13</v>
      </c>
      <c r="G103" t="s">
        <v>13</v>
      </c>
      <c r="H103" t="s">
        <v>13</v>
      </c>
      <c r="I103" t="s">
        <v>13</v>
      </c>
      <c r="J103" t="s">
        <v>13</v>
      </c>
      <c r="K103" t="s">
        <v>13</v>
      </c>
      <c r="L103" t="s">
        <v>13</v>
      </c>
      <c r="M103" t="s">
        <v>13</v>
      </c>
      <c r="N103" t="s">
        <v>13</v>
      </c>
      <c r="O103" t="s">
        <v>13</v>
      </c>
      <c r="P103" t="s">
        <v>13</v>
      </c>
      <c r="Q103" t="s">
        <v>13</v>
      </c>
      <c r="R103" t="s">
        <v>13</v>
      </c>
    </row>
    <row r="104" spans="1:18" x14ac:dyDescent="0.35">
      <c r="A104" s="7" t="s">
        <v>101</v>
      </c>
      <c r="B104" s="10">
        <f>D49</f>
        <v>7.5</v>
      </c>
      <c r="C104" t="s">
        <v>13</v>
      </c>
      <c r="D104" t="s">
        <v>13</v>
      </c>
      <c r="E104" t="s">
        <v>13</v>
      </c>
      <c r="F104" t="s">
        <v>13</v>
      </c>
      <c r="G104" t="s">
        <v>13</v>
      </c>
      <c r="H104" t="s">
        <v>13</v>
      </c>
      <c r="I104" t="s">
        <v>13</v>
      </c>
      <c r="J104" t="s">
        <v>13</v>
      </c>
      <c r="K104" t="s">
        <v>13</v>
      </c>
      <c r="L104" t="s">
        <v>13</v>
      </c>
      <c r="M104" t="s">
        <v>13</v>
      </c>
      <c r="N104" t="s">
        <v>13</v>
      </c>
      <c r="O104" t="s">
        <v>13</v>
      </c>
      <c r="P104" t="s">
        <v>13</v>
      </c>
      <c r="Q104" t="s">
        <v>13</v>
      </c>
      <c r="R104" t="s">
        <v>13</v>
      </c>
    </row>
    <row r="105" spans="1:18" x14ac:dyDescent="0.35">
      <c r="A105" s="31" t="s">
        <v>102</v>
      </c>
      <c r="B105" s="32" t="s">
        <v>13</v>
      </c>
      <c r="C105" s="32" t="s">
        <v>13</v>
      </c>
      <c r="D105" s="32" t="s">
        <v>13</v>
      </c>
      <c r="E105" s="32" t="s">
        <v>13</v>
      </c>
      <c r="F105" s="32" t="s">
        <v>13</v>
      </c>
      <c r="G105" s="32" t="s">
        <v>13</v>
      </c>
      <c r="H105" s="32" t="s">
        <v>13</v>
      </c>
      <c r="I105" s="32" t="s">
        <v>13</v>
      </c>
      <c r="J105" s="32" t="s">
        <v>13</v>
      </c>
      <c r="K105" s="32" t="s">
        <v>13</v>
      </c>
      <c r="L105" s="32" t="s">
        <v>13</v>
      </c>
      <c r="M105" s="32" t="s">
        <v>13</v>
      </c>
      <c r="N105" s="32" t="s">
        <v>13</v>
      </c>
      <c r="O105" s="32" t="s">
        <v>13</v>
      </c>
      <c r="P105" s="32" t="s">
        <v>13</v>
      </c>
      <c r="Q105" s="32" t="s">
        <v>13</v>
      </c>
      <c r="R105" s="33" t="s">
        <v>13</v>
      </c>
    </row>
    <row r="106" spans="1:18" x14ac:dyDescent="0.35">
      <c r="A106" s="7" t="s">
        <v>103</v>
      </c>
      <c r="B106" s="10">
        <f>D47</f>
        <v>3</v>
      </c>
      <c r="C106" t="s">
        <v>13</v>
      </c>
      <c r="D106" t="s">
        <v>13</v>
      </c>
      <c r="E106" t="s">
        <v>13</v>
      </c>
      <c r="F106" t="s">
        <v>13</v>
      </c>
      <c r="G106" t="s">
        <v>13</v>
      </c>
      <c r="H106" t="s">
        <v>13</v>
      </c>
      <c r="I106" t="s">
        <v>13</v>
      </c>
      <c r="J106" t="s">
        <v>13</v>
      </c>
      <c r="K106" t="s">
        <v>13</v>
      </c>
      <c r="L106" t="s">
        <v>13</v>
      </c>
      <c r="M106" t="s">
        <v>13</v>
      </c>
      <c r="N106" t="s">
        <v>13</v>
      </c>
      <c r="O106" t="s">
        <v>13</v>
      </c>
      <c r="P106" t="s">
        <v>13</v>
      </c>
      <c r="Q106" t="s">
        <v>13</v>
      </c>
      <c r="R106" t="s">
        <v>13</v>
      </c>
    </row>
    <row r="107" spans="1:18" x14ac:dyDescent="0.35">
      <c r="A107" s="31" t="s">
        <v>104</v>
      </c>
      <c r="B107" s="32" t="s">
        <v>13</v>
      </c>
      <c r="C107" s="32" t="s">
        <v>13</v>
      </c>
      <c r="D107" s="32" t="s">
        <v>13</v>
      </c>
      <c r="E107" s="32" t="s">
        <v>13</v>
      </c>
      <c r="F107" s="32" t="s">
        <v>13</v>
      </c>
      <c r="G107" s="32" t="s">
        <v>13</v>
      </c>
      <c r="H107" s="32" t="s">
        <v>13</v>
      </c>
      <c r="I107" s="32" t="s">
        <v>13</v>
      </c>
      <c r="J107" s="32" t="s">
        <v>13</v>
      </c>
      <c r="K107" s="32" t="s">
        <v>13</v>
      </c>
      <c r="L107" s="32" t="s">
        <v>13</v>
      </c>
      <c r="M107" s="32" t="s">
        <v>13</v>
      </c>
      <c r="N107" s="32" t="s">
        <v>13</v>
      </c>
      <c r="O107" s="32" t="s">
        <v>13</v>
      </c>
      <c r="P107" s="32" t="s">
        <v>13</v>
      </c>
      <c r="Q107" s="32" t="s">
        <v>13</v>
      </c>
      <c r="R107" s="33" t="s">
        <v>13</v>
      </c>
    </row>
    <row r="108" spans="1:18" x14ac:dyDescent="0.35">
      <c r="A108" s="7" t="s">
        <v>105</v>
      </c>
      <c r="B108" s="8">
        <v>0.18088711906114971</v>
      </c>
      <c r="C108" s="8">
        <f>B108* (1 + B106 / 100)^(C100)</f>
        <v>0.18088711906114971</v>
      </c>
      <c r="D108" s="8">
        <f>B108* (1 + B106 / 100)^(D100)</f>
        <v>0.1863137326329842</v>
      </c>
      <c r="E108" s="8">
        <f>B108* (1 + B106 / 100)^(E100)</f>
        <v>0.19190314461197372</v>
      </c>
      <c r="F108" s="8">
        <f>B108* (1 + B106 / 100)^(F100)</f>
        <v>0.19766023895033294</v>
      </c>
      <c r="G108" s="8">
        <f>B108* (1 + B106 / 100)^(G100)</f>
        <v>0.2035900461188429</v>
      </c>
      <c r="H108" s="8">
        <f>B108* (1 + B106 / 100)^(H100)</f>
        <v>0.20969774750240819</v>
      </c>
      <c r="I108" s="8">
        <f>B108* (1 + B106 / 100)^(I100)</f>
        <v>0.21598867992748044</v>
      </c>
      <c r="J108" s="8">
        <f>B108* (1 + B106 / 100)^(J100)</f>
        <v>0.22246834032530488</v>
      </c>
      <c r="K108" s="8">
        <f>B108* (1 + B106 / 100)^(K100)</f>
        <v>0.22914239053506399</v>
      </c>
      <c r="L108" s="8">
        <f>B108* (1 + B106 / 100)^(L100)</f>
        <v>0.23601666225111592</v>
      </c>
      <c r="M108" s="8">
        <f>B108* (1 + B106 / 100)^(M100)</f>
        <v>0.2430971621186494</v>
      </c>
      <c r="N108" s="8">
        <f>B108* (1 + B106 / 100)^(N100)</f>
        <v>0.25039007698220889</v>
      </c>
      <c r="O108" s="8">
        <f>B108* (1 + B106 / 100)^(O100)</f>
        <v>0.25790177929167513</v>
      </c>
      <c r="P108" s="8">
        <f>B108* (1 + B106 / 100)^(P100)</f>
        <v>0.26563883267042537</v>
      </c>
      <c r="Q108" s="8">
        <f>B108* (1 + B106 / 100)^(Q100)</f>
        <v>0.27360799765053817</v>
      </c>
      <c r="R108" s="8">
        <f>B108* (1 + B106 / 100)^(R100)</f>
        <v>0.28181623758005431</v>
      </c>
    </row>
    <row r="109" spans="1:18" x14ac:dyDescent="0.35">
      <c r="A109" s="31" t="s">
        <v>106</v>
      </c>
      <c r="B109" s="32" t="s">
        <v>13</v>
      </c>
      <c r="C109" s="32" t="s">
        <v>13</v>
      </c>
      <c r="D109" s="32" t="s">
        <v>13</v>
      </c>
      <c r="E109" s="32" t="s">
        <v>13</v>
      </c>
      <c r="F109" s="32" t="s">
        <v>13</v>
      </c>
      <c r="G109" s="32" t="s">
        <v>13</v>
      </c>
      <c r="H109" s="32" t="s">
        <v>13</v>
      </c>
      <c r="I109" s="32" t="s">
        <v>13</v>
      </c>
      <c r="J109" s="32" t="s">
        <v>13</v>
      </c>
      <c r="K109" s="32" t="s">
        <v>13</v>
      </c>
      <c r="L109" s="32" t="s">
        <v>13</v>
      </c>
      <c r="M109" s="32" t="s">
        <v>13</v>
      </c>
      <c r="N109" s="32" t="s">
        <v>13</v>
      </c>
      <c r="O109" s="32" t="s">
        <v>13</v>
      </c>
      <c r="P109" s="32" t="s">
        <v>13</v>
      </c>
      <c r="Q109" s="32" t="s">
        <v>13</v>
      </c>
      <c r="R109" s="33" t="s">
        <v>13</v>
      </c>
    </row>
    <row r="110" spans="1:18" x14ac:dyDescent="0.35">
      <c r="A110" s="7" t="s">
        <v>107</v>
      </c>
      <c r="B110" s="13">
        <v>68674.628599999996</v>
      </c>
      <c r="C110" t="s">
        <v>13</v>
      </c>
      <c r="D110" t="s">
        <v>13</v>
      </c>
      <c r="E110" t="s">
        <v>13</v>
      </c>
      <c r="F110" t="s">
        <v>13</v>
      </c>
      <c r="G110" t="s">
        <v>13</v>
      </c>
      <c r="H110" t="s">
        <v>13</v>
      </c>
      <c r="I110" t="s">
        <v>13</v>
      </c>
      <c r="J110" t="s">
        <v>13</v>
      </c>
      <c r="K110" t="s">
        <v>13</v>
      </c>
      <c r="L110" t="s">
        <v>13</v>
      </c>
      <c r="M110" t="s">
        <v>13</v>
      </c>
      <c r="N110" t="s">
        <v>13</v>
      </c>
      <c r="O110" t="s">
        <v>13</v>
      </c>
      <c r="P110" t="s">
        <v>13</v>
      </c>
      <c r="Q110" t="s">
        <v>13</v>
      </c>
      <c r="R110" t="s">
        <v>13</v>
      </c>
    </row>
    <row r="111" spans="1:18" x14ac:dyDescent="0.35">
      <c r="A111" s="7" t="s">
        <v>108</v>
      </c>
      <c r="B111" s="13">
        <v>51355.971449999997</v>
      </c>
      <c r="C111" t="s">
        <v>13</v>
      </c>
      <c r="D111" s="13">
        <f>B111</f>
        <v>51355.971449999997</v>
      </c>
      <c r="E111" s="13">
        <f>B111</f>
        <v>51355.971449999997</v>
      </c>
      <c r="F111" s="13">
        <f>B111</f>
        <v>51355.971449999997</v>
      </c>
      <c r="G111" s="13">
        <f>B111</f>
        <v>51355.971449999997</v>
      </c>
      <c r="H111" s="13">
        <f>B111</f>
        <v>51355.971449999997</v>
      </c>
      <c r="I111" s="13">
        <f>B111</f>
        <v>51355.971449999997</v>
      </c>
      <c r="J111" s="13">
        <f>B111</f>
        <v>51355.971449999997</v>
      </c>
      <c r="K111" s="13">
        <f>B111</f>
        <v>51355.971449999997</v>
      </c>
      <c r="L111" s="13">
        <f>B111</f>
        <v>51355.971449999997</v>
      </c>
      <c r="M111" s="13">
        <f>B111</f>
        <v>51355.971449999997</v>
      </c>
      <c r="N111" s="13">
        <f>B111</f>
        <v>51355.971449999997</v>
      </c>
      <c r="O111" s="13">
        <f>B111</f>
        <v>51355.971449999997</v>
      </c>
      <c r="P111" s="13">
        <f>B111</f>
        <v>51355.971449999997</v>
      </c>
      <c r="Q111" s="13">
        <f>B111</f>
        <v>51355.971449999997</v>
      </c>
      <c r="R111" s="13">
        <f>B111</f>
        <v>51355.971449999997</v>
      </c>
    </row>
    <row r="112" spans="1:18" x14ac:dyDescent="0.35">
      <c r="A112" s="16" t="s">
        <v>109</v>
      </c>
      <c r="B112" s="16" t="s">
        <v>110</v>
      </c>
      <c r="C112" s="31" t="s">
        <v>13</v>
      </c>
      <c r="D112" s="32" t="s">
        <v>13</v>
      </c>
      <c r="E112" s="32" t="s">
        <v>13</v>
      </c>
      <c r="F112" s="32" t="s">
        <v>13</v>
      </c>
      <c r="G112" s="32" t="s">
        <v>13</v>
      </c>
      <c r="H112" s="32" t="s">
        <v>13</v>
      </c>
      <c r="I112" s="32" t="s">
        <v>13</v>
      </c>
      <c r="J112" s="32" t="s">
        <v>13</v>
      </c>
      <c r="K112" s="32" t="s">
        <v>13</v>
      </c>
      <c r="L112" s="32" t="s">
        <v>13</v>
      </c>
      <c r="M112" s="32" t="s">
        <v>13</v>
      </c>
      <c r="N112" s="32" t="s">
        <v>13</v>
      </c>
      <c r="O112" s="32" t="s">
        <v>13</v>
      </c>
      <c r="P112" s="32" t="s">
        <v>13</v>
      </c>
      <c r="Q112" s="32" t="s">
        <v>13</v>
      </c>
      <c r="R112" s="33" t="s">
        <v>13</v>
      </c>
    </row>
    <row r="113" spans="1:18" x14ac:dyDescent="0.35">
      <c r="A113" s="7" t="s">
        <v>63</v>
      </c>
      <c r="B113" s="8">
        <v>15000</v>
      </c>
      <c r="C113" s="8">
        <v>-15000</v>
      </c>
      <c r="D113" t="s">
        <v>13</v>
      </c>
      <c r="E113" t="s">
        <v>13</v>
      </c>
      <c r="F113" t="s">
        <v>13</v>
      </c>
      <c r="G113" t="s">
        <v>13</v>
      </c>
      <c r="H113" t="s">
        <v>13</v>
      </c>
      <c r="I113" t="s">
        <v>13</v>
      </c>
      <c r="J113" t="s">
        <v>13</v>
      </c>
      <c r="K113" t="s">
        <v>13</v>
      </c>
      <c r="L113" t="s">
        <v>13</v>
      </c>
      <c r="M113" t="s">
        <v>13</v>
      </c>
      <c r="N113" t="s">
        <v>13</v>
      </c>
      <c r="O113" t="s">
        <v>13</v>
      </c>
      <c r="P113" t="s">
        <v>13</v>
      </c>
      <c r="Q113" t="s">
        <v>13</v>
      </c>
      <c r="R113" t="s">
        <v>13</v>
      </c>
    </row>
    <row r="114" spans="1:18" x14ac:dyDescent="0.35">
      <c r="A114" s="16" t="s">
        <v>111</v>
      </c>
      <c r="B114" s="16" t="s">
        <v>110</v>
      </c>
      <c r="C114" s="31" t="s">
        <v>13</v>
      </c>
      <c r="D114" s="32" t="s">
        <v>13</v>
      </c>
      <c r="E114" s="32" t="s">
        <v>13</v>
      </c>
      <c r="F114" s="32" t="s">
        <v>13</v>
      </c>
      <c r="G114" s="32" t="s">
        <v>13</v>
      </c>
      <c r="H114" s="32" t="s">
        <v>13</v>
      </c>
      <c r="I114" s="32" t="s">
        <v>13</v>
      </c>
      <c r="J114" s="32" t="s">
        <v>13</v>
      </c>
      <c r="K114" s="32" t="s">
        <v>13</v>
      </c>
      <c r="L114" s="32" t="s">
        <v>13</v>
      </c>
      <c r="M114" s="32" t="s">
        <v>13</v>
      </c>
      <c r="N114" s="32" t="s">
        <v>13</v>
      </c>
      <c r="O114" s="32" t="s">
        <v>13</v>
      </c>
      <c r="P114" s="32" t="s">
        <v>13</v>
      </c>
      <c r="Q114" s="32" t="s">
        <v>13</v>
      </c>
      <c r="R114" s="33" t="s">
        <v>13</v>
      </c>
    </row>
    <row r="115" spans="1:18" x14ac:dyDescent="0.35">
      <c r="A115" s="7" t="s">
        <v>112</v>
      </c>
      <c r="B115" s="13">
        <v>51355.971449999997</v>
      </c>
      <c r="C115" t="s">
        <v>13</v>
      </c>
      <c r="D115" s="8">
        <f t="shared" ref="D115:R115" si="3">D111*D108</f>
        <v>9568.3227338424695</v>
      </c>
      <c r="E115" s="8">
        <f t="shared" si="3"/>
        <v>9855.3724158577425</v>
      </c>
      <c r="F115" s="8">
        <f t="shared" si="3"/>
        <v>10151.033588333476</v>
      </c>
      <c r="G115" s="8">
        <f t="shared" si="3"/>
        <v>10455.564595983478</v>
      </c>
      <c r="H115" s="8">
        <f t="shared" si="3"/>
        <v>10769.231533862983</v>
      </c>
      <c r="I115" s="8">
        <f t="shared" si="3"/>
        <v>11092.308479878873</v>
      </c>
      <c r="J115" s="8">
        <f t="shared" si="3"/>
        <v>11425.077734275241</v>
      </c>
      <c r="K115" s="8">
        <f t="shared" si="3"/>
        <v>11767.830066303497</v>
      </c>
      <c r="L115" s="8">
        <f t="shared" si="3"/>
        <v>12120.864968292601</v>
      </c>
      <c r="M115" s="8">
        <f t="shared" si="3"/>
        <v>12484.49091734138</v>
      </c>
      <c r="N115" s="8">
        <f t="shared" si="3"/>
        <v>12859.025644861622</v>
      </c>
      <c r="O115" s="8">
        <f t="shared" si="3"/>
        <v>13244.796414207469</v>
      </c>
      <c r="P115" s="8">
        <f t="shared" si="3"/>
        <v>13642.140306633692</v>
      </c>
      <c r="Q115" s="8">
        <f t="shared" si="3"/>
        <v>14051.404515832704</v>
      </c>
      <c r="R115" s="8">
        <f t="shared" si="3"/>
        <v>14472.946651307686</v>
      </c>
    </row>
    <row r="116" spans="1:18" x14ac:dyDescent="0.35">
      <c r="A116" s="7" t="s">
        <v>145</v>
      </c>
      <c r="B116" s="8">
        <v>5000</v>
      </c>
      <c r="C116" t="s">
        <v>13</v>
      </c>
      <c r="D116" s="8">
        <f>B116* (1 + B104 / 100)^(D100)</f>
        <v>5375</v>
      </c>
      <c r="E116" s="8">
        <f>B116* (1 + B104 / 100)^(E100)</f>
        <v>5778.1249999999991</v>
      </c>
      <c r="F116" s="8">
        <f>B116* (1 + B104 / 100)^(F100)</f>
        <v>6211.4843749999991</v>
      </c>
      <c r="G116" s="8">
        <f>B116* (1 + B104 / 100)^(G100)</f>
        <v>6677.3457031249991</v>
      </c>
      <c r="H116" s="8">
        <f>B116* (1 + B104 / 100)^(H100)</f>
        <v>7178.1466308593745</v>
      </c>
      <c r="I116" s="8">
        <f>B116* (1 + B104 / 100)^(I100)</f>
        <v>7716.5076281738266</v>
      </c>
      <c r="J116" s="8">
        <f>B116* (1 + B104 / 100)^(J100)</f>
        <v>8295.2457002868632</v>
      </c>
      <c r="K116" s="8">
        <f>B116* (1 + B104 / 100)^(K100)</f>
        <v>8917.3891278083775</v>
      </c>
      <c r="L116" s="8">
        <f>B116* (1 + B104 / 100)^(L100)</f>
        <v>9586.1933123940071</v>
      </c>
      <c r="M116" s="8">
        <f>B116* (1 + B104 / 100)^(M100)</f>
        <v>10305.157810823555</v>
      </c>
      <c r="N116" s="8">
        <f>B116* (1 + B104 / 100)^(N100)</f>
        <v>11078.044646635324</v>
      </c>
      <c r="O116" s="8">
        <f>B116* (1 + B104 / 100)^(O100)</f>
        <v>11908.897995132973</v>
      </c>
      <c r="P116" s="8">
        <f>B116* (1 + B104 / 100)^(P100)</f>
        <v>12802.065344767945</v>
      </c>
      <c r="Q116" s="8">
        <f>B116* (1 + B104 / 100)^(Q100)</f>
        <v>13762.22024562554</v>
      </c>
      <c r="R116" s="8">
        <f>B116* (1 + B104 / 100)^(R100)</f>
        <v>14794.386764047456</v>
      </c>
    </row>
    <row r="117" spans="1:18" x14ac:dyDescent="0.35">
      <c r="A117" s="7" t="s">
        <v>113</v>
      </c>
      <c r="B117" t="s">
        <v>13</v>
      </c>
      <c r="C117" s="8">
        <f t="shared" ref="C117:R117" si="4">SUM(C113:C113)+SUM(C115:C116)</f>
        <v>-15000</v>
      </c>
      <c r="D117" s="8">
        <f t="shared" si="4"/>
        <v>14943.322733842469</v>
      </c>
      <c r="E117" s="8">
        <f t="shared" si="4"/>
        <v>15633.497415857742</v>
      </c>
      <c r="F117" s="8">
        <f t="shared" si="4"/>
        <v>16362.517963333474</v>
      </c>
      <c r="G117" s="8">
        <f t="shared" si="4"/>
        <v>17132.910299108476</v>
      </c>
      <c r="H117" s="8">
        <f t="shared" si="4"/>
        <v>17947.378164722359</v>
      </c>
      <c r="I117" s="8">
        <f t="shared" si="4"/>
        <v>18808.816108052699</v>
      </c>
      <c r="J117" s="8">
        <f t="shared" si="4"/>
        <v>19720.323434562102</v>
      </c>
      <c r="K117" s="8">
        <f t="shared" si="4"/>
        <v>20685.219194111873</v>
      </c>
      <c r="L117" s="8">
        <f t="shared" si="4"/>
        <v>21707.058280686608</v>
      </c>
      <c r="M117" s="8">
        <f t="shared" si="4"/>
        <v>22789.648728164935</v>
      </c>
      <c r="N117" s="8">
        <f t="shared" si="4"/>
        <v>23937.070291496944</v>
      </c>
      <c r="O117" s="8">
        <f t="shared" si="4"/>
        <v>25153.694409340442</v>
      </c>
      <c r="P117" s="8">
        <f t="shared" si="4"/>
        <v>26444.205651401637</v>
      </c>
      <c r="Q117" s="8">
        <f t="shared" si="4"/>
        <v>27813.624761458246</v>
      </c>
      <c r="R117" s="8">
        <f t="shared" si="4"/>
        <v>29267.33341535514</v>
      </c>
    </row>
    <row r="118" spans="1:18" x14ac:dyDescent="0.35">
      <c r="A118" s="7" t="s">
        <v>114</v>
      </c>
      <c r="B118" t="s">
        <v>13</v>
      </c>
      <c r="C118" s="17">
        <f>C117* 1/ (1 + B101 / 100)^(C100)</f>
        <v>-15000</v>
      </c>
      <c r="D118" s="17">
        <f>D117* 1/ (1 + B101 / 100)^(D100)</f>
        <v>14097.474277209876</v>
      </c>
      <c r="E118" s="17">
        <f>E117* 1/ (1 + B101 / 100)^(E100)</f>
        <v>13913.757045085209</v>
      </c>
      <c r="F118" s="17">
        <f>F117* 1/ (1 + B101 / 100)^(F100)</f>
        <v>13738.285600977208</v>
      </c>
      <c r="G118" s="17">
        <f>G117* 1/ (1 + B101 / 100)^(G100)</f>
        <v>13570.869680749242</v>
      </c>
      <c r="H118" s="17">
        <f>H117* 1/ (1 + B101 / 100)^(H100)</f>
        <v>13411.325015106595</v>
      </c>
      <c r="I118" s="17">
        <f>I117* 1/ (1 + B101 / 100)^(I100)</f>
        <v>13259.47316856332</v>
      </c>
      <c r="J118" s="17">
        <f>J117* 1/ (1 + B101 / 100)^(J100)</f>
        <v>13115.141383088783</v>
      </c>
      <c r="K118" s="17">
        <f>K117* 1/ (1 + B101 / 100)^(K100)</f>
        <v>12978.162426303195</v>
      </c>
      <c r="L118" s="17">
        <f>L117* 1/ (1 + B101 / 100)^(L100)</f>
        <v>12848.374444095109</v>
      </c>
      <c r="M118" s="17">
        <f>M117* 1/ (1 + B101 / 100)^(M100)</f>
        <v>12725.62081753756</v>
      </c>
      <c r="N118" s="17">
        <f>N117* 1/ (1 + B101 / 100)^(N100)</f>
        <v>12609.750023982953</v>
      </c>
      <c r="O118" s="17">
        <f>O117* 1/ (1 + B101 / 100)^(O100)</f>
        <v>12500.615502220275</v>
      </c>
      <c r="P118" s="17">
        <f>P117* 1/ (1 + B101 / 100)^(P100)</f>
        <v>12398.075521581501</v>
      </c>
      <c r="Q118" s="17">
        <f>Q117* 1/ (1 + B101 / 100)^(Q100)</f>
        <v>12301.993054887333</v>
      </c>
      <c r="R118" s="17">
        <f>R117* 1/ (1 + B101 / 100)^(R100)</f>
        <v>12212.235655125472</v>
      </c>
    </row>
    <row r="119" spans="1:18" x14ac:dyDescent="0.35">
      <c r="A119" s="7" t="s">
        <v>115</v>
      </c>
      <c r="B119" t="s">
        <v>13</v>
      </c>
      <c r="C119" s="18">
        <f>SUM(C118:C118)</f>
        <v>-15000</v>
      </c>
      <c r="D119" s="18">
        <f>SUM(C118:D118)</f>
        <v>-902.52572279012384</v>
      </c>
      <c r="E119" s="19">
        <f>SUM(C118:E118)</f>
        <v>13011.231322295085</v>
      </c>
      <c r="F119" s="19">
        <f>SUM(C118:F118)</f>
        <v>26749.516923272291</v>
      </c>
      <c r="G119" s="19">
        <f>SUM(C118:G118)</f>
        <v>40320.386604021536</v>
      </c>
      <c r="H119" s="19">
        <f>SUM(C118:H118)</f>
        <v>53731.711619128131</v>
      </c>
      <c r="I119" s="19">
        <f>SUM(C118:I118)</f>
        <v>66991.184787691454</v>
      </c>
      <c r="J119" s="19">
        <f>SUM(C118:J118)</f>
        <v>80106.32617078023</v>
      </c>
      <c r="K119" s="19">
        <f>SUM(C118:K118)</f>
        <v>93084.488597083429</v>
      </c>
      <c r="L119" s="19">
        <f>SUM(C118:L118)</f>
        <v>105932.86304117854</v>
      </c>
      <c r="M119" s="19">
        <f>SUM(C118:M118)</f>
        <v>118658.48385871611</v>
      </c>
      <c r="N119" s="19">
        <f>SUM(C118:N118)</f>
        <v>131268.23388269905</v>
      </c>
      <c r="O119" s="19">
        <f>SUM(C118:O118)</f>
        <v>143768.84938491933</v>
      </c>
      <c r="P119" s="19">
        <f>SUM(C118:P118)</f>
        <v>156166.92490650085</v>
      </c>
      <c r="Q119" s="19">
        <f>SUM(C118:Q118)</f>
        <v>168468.91796138819</v>
      </c>
      <c r="R119" s="19">
        <f>SUM(C118:R118)</f>
        <v>180681.15361651365</v>
      </c>
    </row>
  </sheetData>
  <mergeCells count="57">
    <mergeCell ref="A30:H30"/>
    <mergeCell ref="B25:H25"/>
    <mergeCell ref="D26:H26"/>
    <mergeCell ref="F27:H27"/>
    <mergeCell ref="A28:H28"/>
    <mergeCell ref="A29:H29"/>
    <mergeCell ref="C20:H20"/>
    <mergeCell ref="B21:H21"/>
    <mergeCell ref="C22:H22"/>
    <mergeCell ref="B23:H23"/>
    <mergeCell ref="C24:H24"/>
    <mergeCell ref="A15:H15"/>
    <mergeCell ref="E16:H16"/>
    <mergeCell ref="B17:H17"/>
    <mergeCell ref="B18:H18"/>
    <mergeCell ref="A19:H19"/>
    <mergeCell ref="C112:R112"/>
    <mergeCell ref="C114:R114"/>
    <mergeCell ref="A1:H1"/>
    <mergeCell ref="B2:H2"/>
    <mergeCell ref="B3:H3"/>
    <mergeCell ref="A4:H4"/>
    <mergeCell ref="A5:H5"/>
    <mergeCell ref="B6:H6"/>
    <mergeCell ref="B7:H7"/>
    <mergeCell ref="B8:H8"/>
    <mergeCell ref="B9:H9"/>
    <mergeCell ref="A10:H10"/>
    <mergeCell ref="A11:H11"/>
    <mergeCell ref="C12:H12"/>
    <mergeCell ref="B13:H13"/>
    <mergeCell ref="B14:H14"/>
    <mergeCell ref="A98:D98"/>
    <mergeCell ref="A99:D99"/>
    <mergeCell ref="A105:R105"/>
    <mergeCell ref="A107:R107"/>
    <mergeCell ref="A109:R109"/>
    <mergeCell ref="A83:H83"/>
    <mergeCell ref="A85:H85"/>
    <mergeCell ref="A87:H87"/>
    <mergeCell ref="C90:H90"/>
    <mergeCell ref="C92:H92"/>
    <mergeCell ref="A65:M65"/>
    <mergeCell ref="C68:M68"/>
    <mergeCell ref="C70:M70"/>
    <mergeCell ref="A76:D76"/>
    <mergeCell ref="A77:D77"/>
    <mergeCell ref="A45:D45"/>
    <mergeCell ref="A54:D54"/>
    <mergeCell ref="A55:D55"/>
    <mergeCell ref="A61:M61"/>
    <mergeCell ref="A63:M63"/>
    <mergeCell ref="A36:D36"/>
    <mergeCell ref="A37:D37"/>
    <mergeCell ref="B39:D39"/>
    <mergeCell ref="B40:D40"/>
    <mergeCell ref="A44:D44"/>
  </mergeCells>
  <pageMargins left="0.7" right="0.7" top="0.75" bottom="0.75" header="0.3" footer="0.3"/>
  <ignoredErrors>
    <ignoredError sqref="A1:R11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7"/>
  <sheetViews>
    <sheetView workbookViewId="0">
      <selection sqref="A1:E1"/>
    </sheetView>
  </sheetViews>
  <sheetFormatPr defaultRowHeight="14.5" x14ac:dyDescent="0.35"/>
  <cols>
    <col min="1" max="2" width="47.36328125" customWidth="1"/>
    <col min="3" max="3" width="66.6328125" customWidth="1"/>
    <col min="4" max="16384" width="47.36328125" customWidth="1"/>
  </cols>
  <sheetData>
    <row r="1" spans="1:5" ht="26" customHeight="1" x14ac:dyDescent="0.35">
      <c r="A1" s="23" t="s">
        <v>149</v>
      </c>
      <c r="B1" s="23"/>
      <c r="C1" s="23"/>
      <c r="D1" s="23"/>
      <c r="E1" s="23"/>
    </row>
    <row r="2" spans="1:5" ht="57" customHeight="1" x14ac:dyDescent="0.35">
      <c r="A2" s="21" t="s">
        <v>150</v>
      </c>
      <c r="B2" s="21" t="s">
        <v>151</v>
      </c>
      <c r="C2" s="21" t="s">
        <v>152</v>
      </c>
      <c r="D2" s="21" t="s">
        <v>153</v>
      </c>
      <c r="E2" s="21" t="s">
        <v>154</v>
      </c>
    </row>
    <row r="3" spans="1:5" ht="152" customHeight="1" x14ac:dyDescent="0.35">
      <c r="A3" s="21" t="s">
        <v>155</v>
      </c>
      <c r="B3" s="21" t="s">
        <v>156</v>
      </c>
      <c r="C3" s="21" t="s">
        <v>157</v>
      </c>
      <c r="D3" s="21" t="s">
        <v>158</v>
      </c>
    </row>
    <row r="4" spans="1:5" ht="114" customHeight="1" x14ac:dyDescent="0.35">
      <c r="A4" s="21" t="s">
        <v>159</v>
      </c>
      <c r="B4" s="21" t="s">
        <v>160</v>
      </c>
      <c r="C4" s="21" t="s">
        <v>161</v>
      </c>
      <c r="D4" s="21" t="s">
        <v>158</v>
      </c>
    </row>
    <row r="5" spans="1:5" ht="133" customHeight="1" x14ac:dyDescent="0.35">
      <c r="A5" s="21" t="s">
        <v>162</v>
      </c>
      <c r="B5" s="21" t="s">
        <v>163</v>
      </c>
      <c r="C5" s="21" t="s">
        <v>164</v>
      </c>
      <c r="D5" s="21" t="s">
        <v>158</v>
      </c>
    </row>
    <row r="6" spans="1:5" ht="293" customHeight="1" x14ac:dyDescent="0.35">
      <c r="A6" s="21" t="s">
        <v>165</v>
      </c>
      <c r="B6" s="21" t="s">
        <v>166</v>
      </c>
      <c r="C6" s="21" t="s">
        <v>167</v>
      </c>
      <c r="D6" s="21" t="s">
        <v>158</v>
      </c>
    </row>
    <row r="7" spans="1:5" ht="266" customHeight="1" x14ac:dyDescent="0.35">
      <c r="A7" s="21" t="s">
        <v>168</v>
      </c>
      <c r="B7" s="21" t="s">
        <v>169</v>
      </c>
      <c r="D7" s="21" t="s">
        <v>158</v>
      </c>
    </row>
  </sheetData>
  <mergeCells count="1">
    <mergeCell ref="A1:E1"/>
  </mergeCells>
  <pageMargins left="1" right="1" top="1" bottom="1" header="0.25" footer="0.25"/>
  <ignoredErrors>
    <ignoredError sqref="A1:E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3"/>
  <sheetViews>
    <sheetView workbookViewId="0">
      <selection sqref="A1:E1"/>
    </sheetView>
  </sheetViews>
  <sheetFormatPr defaultRowHeight="14.5" x14ac:dyDescent="0.35"/>
  <cols>
    <col min="1" max="1" width="56.36328125" customWidth="1"/>
    <col min="2" max="2" width="116.1796875" customWidth="1"/>
    <col min="3" max="3" width="83" customWidth="1"/>
    <col min="4" max="4" width="41.1796875" customWidth="1"/>
    <col min="5" max="5" width="39.81640625" customWidth="1"/>
    <col min="6" max="16384" width="13.453125" customWidth="1"/>
  </cols>
  <sheetData>
    <row r="1" spans="1:5" ht="26" customHeight="1" x14ac:dyDescent="0.35">
      <c r="A1" s="23" t="s">
        <v>170</v>
      </c>
      <c r="B1" s="23"/>
      <c r="C1" s="23"/>
      <c r="D1" s="23"/>
      <c r="E1" s="23"/>
    </row>
    <row r="2" spans="1:5" ht="38" customHeight="1" x14ac:dyDescent="0.35">
      <c r="A2" s="21" t="s">
        <v>150</v>
      </c>
      <c r="B2" s="21" t="s">
        <v>151</v>
      </c>
      <c r="C2" s="21" t="s">
        <v>152</v>
      </c>
      <c r="D2" s="21" t="s">
        <v>153</v>
      </c>
      <c r="E2" s="21" t="s">
        <v>154</v>
      </c>
    </row>
    <row r="3" spans="1:5" ht="19" customHeight="1" x14ac:dyDescent="0.35">
      <c r="A3" s="21" t="s">
        <v>171</v>
      </c>
      <c r="B3" s="21" t="s">
        <v>172</v>
      </c>
      <c r="D3" s="21" t="s">
        <v>158</v>
      </c>
    </row>
    <row r="4" spans="1:5" ht="19" customHeight="1" x14ac:dyDescent="0.35">
      <c r="A4" s="21" t="s">
        <v>173</v>
      </c>
      <c r="B4" s="21" t="s">
        <v>172</v>
      </c>
      <c r="D4" s="21" t="s">
        <v>158</v>
      </c>
    </row>
    <row r="5" spans="1:5" ht="19" customHeight="1" x14ac:dyDescent="0.35">
      <c r="A5" s="21" t="s">
        <v>174</v>
      </c>
      <c r="B5" s="23"/>
      <c r="C5" s="23"/>
      <c r="D5" s="23"/>
      <c r="E5" s="23"/>
    </row>
    <row r="6" spans="1:5" ht="38" customHeight="1" x14ac:dyDescent="0.35">
      <c r="A6" s="21" t="s">
        <v>175</v>
      </c>
      <c r="B6" s="21" t="s">
        <v>176</v>
      </c>
      <c r="C6" s="21" t="s">
        <v>177</v>
      </c>
      <c r="D6" s="21" t="s">
        <v>158</v>
      </c>
    </row>
    <row r="7" spans="1:5" ht="38" customHeight="1" x14ac:dyDescent="0.35">
      <c r="A7" s="21" t="s">
        <v>178</v>
      </c>
      <c r="B7" s="21" t="s">
        <v>179</v>
      </c>
      <c r="C7" s="21" t="s">
        <v>177</v>
      </c>
      <c r="D7" s="21" t="s">
        <v>158</v>
      </c>
    </row>
    <row r="8" spans="1:5" ht="38" customHeight="1" x14ac:dyDescent="0.35">
      <c r="A8" s="21" t="s">
        <v>180</v>
      </c>
      <c r="B8" s="21" t="s">
        <v>181</v>
      </c>
      <c r="C8" s="21" t="s">
        <v>177</v>
      </c>
      <c r="D8" s="21" t="s">
        <v>158</v>
      </c>
    </row>
    <row r="9" spans="1:5" ht="171" customHeight="1" x14ac:dyDescent="0.35">
      <c r="A9" s="21" t="s">
        <v>182</v>
      </c>
      <c r="B9" s="21" t="s">
        <v>183</v>
      </c>
      <c r="C9" s="21" t="s">
        <v>184</v>
      </c>
      <c r="D9" s="21" t="s">
        <v>158</v>
      </c>
    </row>
    <row r="10" spans="1:5" ht="38" customHeight="1" x14ac:dyDescent="0.35">
      <c r="A10" s="21" t="s">
        <v>185</v>
      </c>
      <c r="B10" s="21" t="s">
        <v>186</v>
      </c>
      <c r="D10" s="21" t="s">
        <v>158</v>
      </c>
    </row>
    <row r="11" spans="1:5" ht="266" customHeight="1" x14ac:dyDescent="0.35">
      <c r="A11" s="21" t="s">
        <v>187</v>
      </c>
      <c r="B11" s="21" t="s">
        <v>188</v>
      </c>
      <c r="C11" s="21" t="s">
        <v>189</v>
      </c>
      <c r="D11" s="21" t="s">
        <v>158</v>
      </c>
    </row>
    <row r="12" spans="1:5" ht="285" customHeight="1" x14ac:dyDescent="0.35">
      <c r="A12" s="21" t="s">
        <v>190</v>
      </c>
      <c r="B12" s="21" t="s">
        <v>191</v>
      </c>
      <c r="C12" s="21" t="s">
        <v>192</v>
      </c>
      <c r="D12" s="21" t="s">
        <v>158</v>
      </c>
    </row>
    <row r="13" spans="1:5" ht="57" customHeight="1" x14ac:dyDescent="0.35">
      <c r="A13" s="21" t="s">
        <v>193</v>
      </c>
      <c r="B13" s="21" t="s">
        <v>194</v>
      </c>
      <c r="C13" s="21" t="s">
        <v>195</v>
      </c>
      <c r="D13" s="21" t="s">
        <v>158</v>
      </c>
    </row>
    <row r="14" spans="1:5" ht="114" customHeight="1" x14ac:dyDescent="0.35">
      <c r="A14" s="21" t="s">
        <v>196</v>
      </c>
      <c r="B14" s="21" t="s">
        <v>197</v>
      </c>
      <c r="C14" s="21" t="s">
        <v>198</v>
      </c>
      <c r="D14" s="21" t="s">
        <v>158</v>
      </c>
    </row>
    <row r="15" spans="1:5" ht="19" customHeight="1" x14ac:dyDescent="0.35">
      <c r="A15" s="21" t="s">
        <v>199</v>
      </c>
      <c r="B15" s="23"/>
      <c r="C15" s="23"/>
      <c r="D15" s="23"/>
      <c r="E15" s="23"/>
    </row>
    <row r="16" spans="1:5" ht="57" customHeight="1" x14ac:dyDescent="0.35">
      <c r="A16" s="21" t="s">
        <v>165</v>
      </c>
      <c r="B16" s="21" t="s">
        <v>200</v>
      </c>
      <c r="C16" s="21" t="s">
        <v>201</v>
      </c>
      <c r="D16" s="21" t="s">
        <v>158</v>
      </c>
    </row>
    <row r="17" spans="1:5" ht="38" customHeight="1" x14ac:dyDescent="0.35">
      <c r="A17" s="21" t="s">
        <v>202</v>
      </c>
      <c r="B17" s="21" t="s">
        <v>203</v>
      </c>
      <c r="D17" s="21" t="s">
        <v>158</v>
      </c>
    </row>
    <row r="18" spans="1:5" ht="19" customHeight="1" x14ac:dyDescent="0.35">
      <c r="A18" s="21" t="s">
        <v>204</v>
      </c>
      <c r="B18" s="21" t="s">
        <v>205</v>
      </c>
      <c r="D18" s="21" t="s">
        <v>158</v>
      </c>
    </row>
    <row r="19" spans="1:5" ht="19" customHeight="1" x14ac:dyDescent="0.35">
      <c r="A19" s="21" t="s">
        <v>30</v>
      </c>
      <c r="B19" s="21" t="s">
        <v>206</v>
      </c>
      <c r="D19" s="21" t="s">
        <v>158</v>
      </c>
    </row>
    <row r="20" spans="1:5" ht="19" customHeight="1" x14ac:dyDescent="0.35">
      <c r="A20" s="21" t="s">
        <v>207</v>
      </c>
      <c r="B20" s="23"/>
      <c r="C20" s="23"/>
      <c r="D20" s="23"/>
      <c r="E20" s="23"/>
    </row>
    <row r="21" spans="1:5" ht="38" customHeight="1" x14ac:dyDescent="0.35">
      <c r="A21" s="21" t="s">
        <v>208</v>
      </c>
      <c r="B21" s="21" t="s">
        <v>209</v>
      </c>
      <c r="D21" s="21" t="s">
        <v>158</v>
      </c>
    </row>
    <row r="22" spans="1:5" ht="19" customHeight="1" x14ac:dyDescent="0.35">
      <c r="A22" s="21" t="s">
        <v>210</v>
      </c>
      <c r="B22" s="23"/>
      <c r="C22" s="23"/>
      <c r="D22" s="23"/>
      <c r="E22" s="23"/>
    </row>
    <row r="23" spans="1:5" ht="38" customHeight="1" x14ac:dyDescent="0.35">
      <c r="A23" s="21" t="s">
        <v>211</v>
      </c>
      <c r="B23" s="21" t="s">
        <v>212</v>
      </c>
      <c r="C23" s="21" t="s">
        <v>213</v>
      </c>
      <c r="D23" s="21" t="s">
        <v>158</v>
      </c>
    </row>
  </sheetData>
  <mergeCells count="5">
    <mergeCell ref="A1:E1"/>
    <mergeCell ref="B5:E5"/>
    <mergeCell ref="B15:E15"/>
    <mergeCell ref="B20:E20"/>
    <mergeCell ref="B22:E22"/>
  </mergeCells>
  <pageMargins left="1" right="1" top="1" bottom="1" header="0.25" footer="0.25"/>
  <ignoredErrors>
    <ignoredError sqref="A1:E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Maßnahmen-Liste</vt:lpstr>
      <vt:lpstr>Systemische Optimierung</vt:lpstr>
      <vt:lpstr>1zu1 Austausch mit Output</vt:lpstr>
      <vt:lpstr>Prozessoptimierung</vt:lpstr>
      <vt:lpstr>Validierungs-Checkliste 1</vt:lpstr>
      <vt:lpstr>Validierungs-Checkliste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Kerstin Gudian</dc:creator>
  <cp:lastModifiedBy>Kerstin Gudian</cp:lastModifiedBy>
  <dcterms:created xsi:type="dcterms:W3CDTF">2024-07-16T12:48:49Z</dcterms:created>
  <dcterms:modified xsi:type="dcterms:W3CDTF">2024-07-16T12:48:49Z</dcterms:modified>
</cp:coreProperties>
</file>